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10" windowWidth="37785" windowHeight="19605"/>
  </bookViews>
  <sheets>
    <sheet name="Rekapitulace zakázky" sheetId="1" r:id="rId1"/>
    <sheet name="64020112 - Oprava TV v ús..." sheetId="2" r:id="rId2"/>
  </sheets>
  <definedNames>
    <definedName name="_xlnm._FilterDatabase" localSheetId="1" hidden="1">'64020112 - Oprava TV v ús...'!$C$112:$K$335</definedName>
    <definedName name="_xlnm.Print_Titles" localSheetId="1">'64020112 - Oprava TV v ús...'!$112:$112</definedName>
    <definedName name="_xlnm.Print_Titles" localSheetId="0">'Rekapitulace zakázky'!$92:$92</definedName>
    <definedName name="_xlnm.Print_Area" localSheetId="1">'64020112 - Oprava TV v ús...'!$C$4:$J$76,'64020112 - Oprava TV v ús...'!$C$82:$J$96,'64020112 - Oprava TV v ús...'!$C$102:$K$335</definedName>
    <definedName name="_xlnm.Print_Area" localSheetId="0">'Rekapitulace zakázky'!$D$4:$AO$76,'Rekapitulace zakázky'!$C$82:$AQ$96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10" i="2"/>
  <c r="BH310" i="2"/>
  <c r="BG310" i="2"/>
  <c r="BF310" i="2"/>
  <c r="T310" i="2"/>
  <c r="R310" i="2"/>
  <c r="P310" i="2"/>
  <c r="BI292" i="2"/>
  <c r="BH292" i="2"/>
  <c r="BG292" i="2"/>
  <c r="BF292" i="2"/>
  <c r="T292" i="2"/>
  <c r="R292" i="2"/>
  <c r="P292" i="2"/>
  <c r="BI275" i="2"/>
  <c r="BH275" i="2"/>
  <c r="BG275" i="2"/>
  <c r="BF275" i="2"/>
  <c r="T275" i="2"/>
  <c r="R275" i="2"/>
  <c r="P275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71" i="2"/>
  <c r="BH171" i="2"/>
  <c r="BG171" i="2"/>
  <c r="BF171" i="2"/>
  <c r="T171" i="2"/>
  <c r="R171" i="2"/>
  <c r="P171" i="2"/>
  <c r="BI163" i="2"/>
  <c r="BH163" i="2"/>
  <c r="BG163" i="2"/>
  <c r="BF163" i="2"/>
  <c r="T163" i="2"/>
  <c r="R163" i="2"/>
  <c r="P163" i="2"/>
  <c r="BI146" i="2"/>
  <c r="BH146" i="2"/>
  <c r="BG146" i="2"/>
  <c r="BF146" i="2"/>
  <c r="T146" i="2"/>
  <c r="R146" i="2"/>
  <c r="P146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15" i="2"/>
  <c r="BH115" i="2"/>
  <c r="BG115" i="2"/>
  <c r="BF115" i="2"/>
  <c r="T115" i="2"/>
  <c r="R115" i="2"/>
  <c r="P115" i="2"/>
  <c r="J110" i="2"/>
  <c r="F109" i="2"/>
  <c r="F107" i="2"/>
  <c r="E105" i="2"/>
  <c r="J90" i="2"/>
  <c r="F89" i="2"/>
  <c r="F87" i="2"/>
  <c r="E85" i="2"/>
  <c r="J19" i="2"/>
  <c r="E19" i="2"/>
  <c r="J109" i="2" s="1"/>
  <c r="J18" i="2"/>
  <c r="J16" i="2"/>
  <c r="E16" i="2"/>
  <c r="F90" i="2" s="1"/>
  <c r="J15" i="2"/>
  <c r="J10" i="2"/>
  <c r="J87" i="2"/>
  <c r="L90" i="1"/>
  <c r="AM90" i="1"/>
  <c r="AM89" i="1"/>
  <c r="L89" i="1"/>
  <c r="AM87" i="1"/>
  <c r="L87" i="1"/>
  <c r="L85" i="1"/>
  <c r="L84" i="1"/>
  <c r="BK330" i="2"/>
  <c r="J292" i="2"/>
  <c r="J251" i="2"/>
  <c r="BK245" i="2"/>
  <c r="BK239" i="2"/>
  <c r="BK215" i="2"/>
  <c r="BK203" i="2"/>
  <c r="J198" i="2"/>
  <c r="J193" i="2"/>
  <c r="J171" i="2"/>
  <c r="J163" i="2"/>
  <c r="J123" i="2"/>
  <c r="J333" i="2"/>
  <c r="J330" i="2"/>
  <c r="J310" i="2"/>
  <c r="BK275" i="2"/>
  <c r="BK257" i="2"/>
  <c r="J233" i="2"/>
  <c r="BK198" i="2"/>
  <c r="J188" i="2"/>
  <c r="BK171" i="2"/>
  <c r="BK163" i="2"/>
  <c r="J115" i="2"/>
  <c r="BK333" i="2"/>
  <c r="J327" i="2"/>
  <c r="BK251" i="2"/>
  <c r="J245" i="2"/>
  <c r="J239" i="2"/>
  <c r="BK233" i="2"/>
  <c r="J215" i="2"/>
  <c r="J209" i="2"/>
  <c r="J203" i="2"/>
  <c r="J146" i="2"/>
  <c r="J128" i="2"/>
  <c r="BK123" i="2"/>
  <c r="AS94" i="1"/>
  <c r="BK327" i="2"/>
  <c r="BK310" i="2"/>
  <c r="BK292" i="2"/>
  <c r="J275" i="2"/>
  <c r="J257" i="2"/>
  <c r="BK209" i="2"/>
  <c r="BK193" i="2"/>
  <c r="BK188" i="2"/>
  <c r="BK146" i="2"/>
  <c r="BK128" i="2"/>
  <c r="BK115" i="2"/>
  <c r="BK114" i="2" l="1"/>
  <c r="J114" i="2"/>
  <c r="J95" i="2"/>
  <c r="P114" i="2"/>
  <c r="P113" i="2" s="1"/>
  <c r="AU95" i="1" s="1"/>
  <c r="AU94" i="1" s="1"/>
  <c r="R114" i="2"/>
  <c r="R113" i="2" s="1"/>
  <c r="T114" i="2"/>
  <c r="T113" i="2"/>
  <c r="J89" i="2"/>
  <c r="J107" i="2"/>
  <c r="F110" i="2"/>
  <c r="BE115" i="2"/>
  <c r="BE163" i="2"/>
  <c r="BE198" i="2"/>
  <c r="BE215" i="2"/>
  <c r="BE233" i="2"/>
  <c r="BE239" i="2"/>
  <c r="BE330" i="2"/>
  <c r="BE171" i="2"/>
  <c r="BE257" i="2"/>
  <c r="BE275" i="2"/>
  <c r="BE333" i="2"/>
  <c r="BE123" i="2"/>
  <c r="BE128" i="2"/>
  <c r="BE209" i="2"/>
  <c r="BE245" i="2"/>
  <c r="BE327" i="2"/>
  <c r="BE146" i="2"/>
  <c r="BE188" i="2"/>
  <c r="BE193" i="2"/>
  <c r="BE203" i="2"/>
  <c r="BE251" i="2"/>
  <c r="BE292" i="2"/>
  <c r="BE310" i="2"/>
  <c r="F33" i="2"/>
  <c r="BB95" i="1"/>
  <c r="BB94" i="1"/>
  <c r="W31" i="1" s="1"/>
  <c r="F32" i="2"/>
  <c r="BA95" i="1"/>
  <c r="BA94" i="1"/>
  <c r="AW94" i="1" s="1"/>
  <c r="AK30" i="1" s="1"/>
  <c r="F35" i="2"/>
  <c r="BD95" i="1" s="1"/>
  <c r="BD94" i="1" s="1"/>
  <c r="W33" i="1" s="1"/>
  <c r="J32" i="2"/>
  <c r="AW95" i="1" s="1"/>
  <c r="F34" i="2"/>
  <c r="BC95" i="1"/>
  <c r="BC94" i="1"/>
  <c r="W32" i="1" s="1"/>
  <c r="BK113" i="2" l="1"/>
  <c r="J113" i="2"/>
  <c r="J94" i="2" s="1"/>
  <c r="F31" i="2"/>
  <c r="AZ95" i="1"/>
  <c r="AZ94" i="1"/>
  <c r="W29" i="1" s="1"/>
  <c r="AY94" i="1"/>
  <c r="W30" i="1"/>
  <c r="J31" i="2"/>
  <c r="AV95" i="1" s="1"/>
  <c r="AT95" i="1" s="1"/>
  <c r="AX94" i="1"/>
  <c r="AV94" i="1" l="1"/>
  <c r="AK29" i="1"/>
  <c r="J28" i="2"/>
  <c r="AG95" i="1"/>
  <c r="AG94" i="1" s="1"/>
  <c r="AK26" i="1" s="1"/>
  <c r="J37" i="2" l="1"/>
  <c r="AN95" i="1"/>
  <c r="AK35" i="1"/>
  <c r="AT94" i="1"/>
  <c r="AN94" i="1" l="1"/>
</calcChain>
</file>

<file path=xl/sharedStrings.xml><?xml version="1.0" encoding="utf-8"?>
<sst xmlns="http://schemas.openxmlformats.org/spreadsheetml/2006/main" count="2194" uniqueCount="286">
  <si>
    <t>Export Komplet</t>
  </si>
  <si>
    <t/>
  </si>
  <si>
    <t>2.0</t>
  </si>
  <si>
    <t>ZAMOK</t>
  </si>
  <si>
    <t>False</t>
  </si>
  <si>
    <t>{0b51ca6d-36ac-4da2-bccc-49fa36a34b3a}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</si>
  <si>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</si>
  <si>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</si>
  <si>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</si>
  <si>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</si>
  <si>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</si>
  <si>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</si>
  <si>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</si>
  <si>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</si>
  <si>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64020112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</si>
  <si>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</si>
  <si>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</si>
  <si>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TV v úseku Záboří - Kolín</t>
  </si>
  <si>
    <t>KSO:</t>
  </si>
  <si>
    <t>CC-CZ:</t>
  </si>
  <si>
    <t>Místo:</t>
  </si>
  <si>
    <t xml:space="preserve"> </t>
  </si>
  <si>
    <t>Datum:</t>
  </si>
  <si>
    <t>20. 2. 2020</t>
  </si>
  <si>
    <t>Zadavatel:</t>
  </si>
  <si>
    <t>IČ:</t>
  </si>
  <si>
    <t>70994234</t>
  </si>
  <si>
    <t>Správa železnic, s.o. OŘ Hradec Králové</t>
  </si>
  <si>
    <t>DIČ:</t>
  </si>
  <si>
    <t>CZ70994234</t>
  </si>
  <si>
    <t>Uchazeč:</t>
  </si>
  <si>
    <t>Vyplň údaj</t>
  </si>
  <si>
    <t>Projektant:</t>
  </si>
  <si>
    <t>True</t>
  </si>
  <si>
    <t>Zpracovatel:</t>
  </si>
  <si>
    <t>Jiří Feltl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</si>
  <si>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</si>
  <si>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</si>
  <si>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</si>
  <si>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</si>
  <si>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</si>
  <si>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</si>
  <si>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</si>
  <si>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</si>
  <si>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</si>
  <si>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</si>
  <si>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</si>
  <si>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</si>
  <si>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</si>
  <si>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</si>
  <si>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</si>
  <si>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</si>
  <si>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</si>
  <si>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</si>
  <si>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</si>
  <si>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</si>
  <si>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</si>
  <si>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</si>
  <si>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</si>
  <si>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</si>
  <si>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</si>
  <si>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</si>
  <si>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</si>
  <si>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</si>
  <si>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</si>
  <si>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</si>
  <si>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</si>
  <si>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</si>
  <si>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</si>
  <si>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</si>
  <si>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</si>
  <si>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</si>
  <si>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</si>
  <si>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</si>
  <si>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</si>
  <si>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</si>
  <si>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</si>
  <si>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</si>
  <si>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</si>
  <si>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</si>
  <si>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</si>
  <si>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</si>
  <si>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</si>
  <si>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</si>
  <si>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</si>
  <si>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</si>
  <si>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</si>
  <si>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</si>
  <si>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</si>
  <si>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</si>
  <si>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</si>
  <si>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</si>
  <si>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</si>
  <si>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</si>
  <si>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</si>
  <si>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</si>
  <si>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</si>
  <si>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</si>
  <si>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</si>
  <si>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</si>
  <si>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</si>
  <si>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</si>
  <si>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</si>
  <si>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</si>
  <si>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</si>
  <si>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</si>
  <si>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</si>
  <si>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</si>
  <si>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</si>
  <si>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16</t>
  </si>
  <si>
    <t>K</t>
  </si>
  <si>
    <t>7497350040</t>
  </si>
  <si>
    <t>Výměna jednoho izolátoru v rameni trakčního vedení nebo SIK-u</t>
  </si>
  <si>
    <t>kus</t>
  </si>
  <si>
    <t>Sborník UOŽI 01 2019</t>
  </si>
  <si>
    <t>512</t>
  </si>
  <si>
    <t>-732094713</t>
  </si>
  <si>
    <t>PP</t>
  </si>
  <si>
    <t>Vodiče trakčního vedení Výměna jednoho izolátoru v rameni trakčního vedení nebo SIK-u</t>
  </si>
  <si>
    <t>P</t>
  </si>
  <si>
    <t>Poznámka k položce:_x000D_
Montáž izolátoru 25kV /D12/I</t>
  </si>
  <si>
    <t>VV</t>
  </si>
  <si>
    <t>"1. kolej - izolátor oko-oko"58</t>
  </si>
  <si>
    <t>"1. kolej - izolátor oko-vidlice"93</t>
  </si>
  <si>
    <t>"2. kolej - izolátor oko-oko"61</t>
  </si>
  <si>
    <t>"2. kolej - izolátor oko-vidlice"92</t>
  </si>
  <si>
    <t>Součet</t>
  </si>
  <si>
    <t>17</t>
  </si>
  <si>
    <t>M</t>
  </si>
  <si>
    <t>7499700252</t>
  </si>
  <si>
    <t>Konstrukční prvky trakčního vedení Svorka proudová lisovaná pro lana Cu 120/120 mm2, např. D55/III</t>
  </si>
  <si>
    <t>128</t>
  </si>
  <si>
    <t>588350079</t>
  </si>
  <si>
    <t>"1. kolej - stožár číslo 31,65,105,131,165,201"6</t>
  </si>
  <si>
    <t>"2. kolej - stožár číslo 32,66,106,132,166,202"6</t>
  </si>
  <si>
    <t>8</t>
  </si>
  <si>
    <t>7497350210</t>
  </si>
  <si>
    <t>Demontáž a opětovná montáž proudového propojení</t>
  </si>
  <si>
    <t>-610771778</t>
  </si>
  <si>
    <t>Vodiče trakčního vedení Demontáž a opětovná montáž proudového propojení</t>
  </si>
  <si>
    <t xml:space="preserve">Poznámka k položce:_x000D_
Demontáž a opětovná montáž ZV-NL-TD, D52/III, A65/II, T67/I_x000D_
</t>
  </si>
  <si>
    <t>"1. kolej - stožár číslo 53*-63"3</t>
  </si>
  <si>
    <t>"1. kolej - stožár číslo 63-31"6</t>
  </si>
  <si>
    <t>"1. kolej - stožár číslo 31-65"6</t>
  </si>
  <si>
    <t>"1. kolej - stožár číslo 65-105"9</t>
  </si>
  <si>
    <t>"1. kolej - stožár číslo 105-131"6</t>
  </si>
  <si>
    <t>"1. kolej - stožár číslo 131-165"7</t>
  </si>
  <si>
    <t>"1. kolej - stožár číslo 165-201"8</t>
  </si>
  <si>
    <t>"2. kolej - stožár číslo 52*-64"3</t>
  </si>
  <si>
    <t>"2. kolej - stožár číslo 64-32"6</t>
  </si>
  <si>
    <t>"2. kolej - stožár číslo 32-66"6</t>
  </si>
  <si>
    <t>"2. kolej - stožár číslo 66-106"9</t>
  </si>
  <si>
    <t>"2. kolej - stožár číslo 106-132"6</t>
  </si>
  <si>
    <t>"2. kolej - stožár číslo 132-166"7</t>
  </si>
  <si>
    <t>"2. kolej - stožár číslo 166-202"8</t>
  </si>
  <si>
    <t>14</t>
  </si>
  <si>
    <t>7497350231</t>
  </si>
  <si>
    <t>Montáž spojky - svorky nosné s vidlicí pro lano 120 mm2 (např. V65/IV)</t>
  </si>
  <si>
    <t>-991792299</t>
  </si>
  <si>
    <t>"1. kolej - stožár číslo 53*-63"5</t>
  </si>
  <si>
    <t>"1. kolej - stožár číslo 63-31"18</t>
  </si>
  <si>
    <t>"1. kolej - stožár číslo 31-65"17</t>
  </si>
  <si>
    <t>"1. kolej - stožár číslo 65-105"20</t>
  </si>
  <si>
    <t>"1. kolej - stožár číslo 105-131"13</t>
  </si>
  <si>
    <t>"1. kolej - stožár číslo 131-165"17</t>
  </si>
  <si>
    <t>"1. kolej - stožár číslo 165-201"18</t>
  </si>
  <si>
    <t>"2. kolej - stožár číslo 52*-64"6</t>
  </si>
  <si>
    <t>"2. kolej - stožár číslo 64-32"18</t>
  </si>
  <si>
    <t>"2. kolej - stožár číslo 32-66"17</t>
  </si>
  <si>
    <t>"2. kolej - stožár číslo 66-106"20</t>
  </si>
  <si>
    <t>"2. kolej - stožár číslo 106-132"13</t>
  </si>
  <si>
    <t>"2. kolej - stožár číslo 132-166"17</t>
  </si>
  <si>
    <t>"2. kolej - stožár číslo 166-202"18</t>
  </si>
  <si>
    <t>7497300050</t>
  </si>
  <si>
    <t>Vodiče trakčního vedení Příplatek 2x plastový izolátor do ramena TV nebo SIK-u</t>
  </si>
  <si>
    <t>642858384</t>
  </si>
  <si>
    <t>Trakční vedení Vodiče trakčního vedení Příplatek 2x plastový izolátor do ramena TV nebo SIK-u</t>
  </si>
  <si>
    <t>Poznámka k položce:_x000D_
Izolátor 25kV /D12/I</t>
  </si>
  <si>
    <t>11</t>
  </si>
  <si>
    <t>7497350232</t>
  </si>
  <si>
    <t>Montáž spojky - svorky kotevní třmenové pro lano Cu Fe 95-120 mm2 (např. K31/I)</t>
  </si>
  <si>
    <t>1241768902</t>
  </si>
  <si>
    <t>"1. kolej - stožár číslo 53*-63"2</t>
  </si>
  <si>
    <t>"1. kolej - stožár číslo 63-31"2</t>
  </si>
  <si>
    <t>"1. kolej - stožár číslo 31-65"2</t>
  </si>
  <si>
    <t>"1. kolej - stožár číslo 65-105"2</t>
  </si>
  <si>
    <t>"1. kolej - stožár číslo 105-131"2</t>
  </si>
  <si>
    <t>"1. kolej - stožár číslo 131-165"2</t>
  </si>
  <si>
    <t>"1. kolej - stožár číslo 165-201"2</t>
  </si>
  <si>
    <t>"2. kolej - stožár číslo 52*-64"2</t>
  </si>
  <si>
    <t>"2. kolej - stožár číslo 64-32"2</t>
  </si>
  <si>
    <t>"2. kolej - stožár číslo 32-66"2</t>
  </si>
  <si>
    <t>"2. kolej - stožár číslo 66-106"2</t>
  </si>
  <si>
    <t>"2. kolej - stožár číslo 106-132"2</t>
  </si>
  <si>
    <t>"2. kolej - stožár číslo 132-166"2</t>
  </si>
  <si>
    <t>"2. kolej - stožár číslo 166-202"2</t>
  </si>
  <si>
    <t>18</t>
  </si>
  <si>
    <t>7497350233</t>
  </si>
  <si>
    <t>Montáž spojky - svorky dvou lan lisované (např. D55/III)</t>
  </si>
  <si>
    <t>-654346916</t>
  </si>
  <si>
    <t>19</t>
  </si>
  <si>
    <t>7497350760</t>
  </si>
  <si>
    <t>Zkouška trakčního vedení vlastností mechanických</t>
  </si>
  <si>
    <t>km</t>
  </si>
  <si>
    <t>1218199204</t>
  </si>
  <si>
    <t>Vodiče trakčního vedení Zkouška trakčního vedení (prvotní zkouška dodaného zařízení podle TKP ) vlastností mechanických</t>
  </si>
  <si>
    <t>"1. kolej"6,277</t>
  </si>
  <si>
    <t>"2. kolej"6,3</t>
  </si>
  <si>
    <t>20</t>
  </si>
  <si>
    <t>7497350765</t>
  </si>
  <si>
    <t>Zkouška trakčního vedení vlastností elektrických</t>
  </si>
  <si>
    <t>-425763375</t>
  </si>
  <si>
    <t>Vodiče trakčního vedení Zkouška trakčního vedení (prvotní zkouška dodaného zařízení podle TKP ) vlastností elektrických</t>
  </si>
  <si>
    <t>3</t>
  </si>
  <si>
    <t>7497350960</t>
  </si>
  <si>
    <t>Tažení lana pro zesilovací, napájecí a obcházecí vedení do 240 mm2 Cu, AlFe</t>
  </si>
  <si>
    <t>m</t>
  </si>
  <si>
    <t>365048160</t>
  </si>
  <si>
    <t>Vodiče trakčního vedení Tažení lana pro zesilovací, napájecí a obcházecí vedení do 240 mm2 Cu, AlFe</t>
  </si>
  <si>
    <t>Poznámka k položce:_x000D_
Montáž lana</t>
  </si>
  <si>
    <t>"1. kolej"6277</t>
  </si>
  <si>
    <t>"2. kolej"6300</t>
  </si>
  <si>
    <t>6</t>
  </si>
  <si>
    <t>-1199542512</t>
  </si>
  <si>
    <t xml:space="preserve">Poznámka k položce:_x000D_
Montáž  zesilovacího lana 120 mm2 Cu z ÚO _x000D_
</t>
  </si>
  <si>
    <t>"1. kolej - ÚO 411 st.63* Řečany"10</t>
  </si>
  <si>
    <t>"2. kolej - ÚO 412 st.64* Záboří"10</t>
  </si>
  <si>
    <t>7</t>
  </si>
  <si>
    <t>7497301050</t>
  </si>
  <si>
    <t>Vodiče trakčního vedení Materiál sestavení proudového připojení lana 95 Cu nebo 120 Cu na lano ZV, NV, OV</t>
  </si>
  <si>
    <t>186089520</t>
  </si>
  <si>
    <t>Trakční vedení Vodiče trakčního vedení Materiál sestavení proudového připojení lana 95 Cu nebo 120 Cu na lano ZV, NV, OV</t>
  </si>
  <si>
    <t>Poznámka k položce:_x000D_
Proudové propojení ZV-NL-TD - D52/III+A65/II+T67/I</t>
  </si>
  <si>
    <t>7497371410</t>
  </si>
  <si>
    <t>Demontáže zařízení trakčního vedení lana zesilovacího vedení stříhání</t>
  </si>
  <si>
    <t>-2070224622</t>
  </si>
  <si>
    <t>Demontáže trakčního vedení Demontáže zařízení trakčního vedení (demontáž stávajícího zařízení se všemi pomocnými doplňujícími úpravami ) lana zesilovacího vedení stříhání</t>
  </si>
  <si>
    <t xml:space="preserve">Poznámka k položce:_x000D_
Demontáž  původního zesilovacího lana_x000D_
</t>
  </si>
  <si>
    <t>7497300830</t>
  </si>
  <si>
    <t>Vodiče trakčního vedení lano 120 mm2 Cu ( lano - nosné, ZV, NV, OV, napájecích převěsů)</t>
  </si>
  <si>
    <t>Dle předběžné tržní kalkulace 1_2019 OŘ HKR SEE</t>
  </si>
  <si>
    <t>527585235</t>
  </si>
  <si>
    <t>Trakční vedení Vodiče trakčního vedení lano 120 mm2 Cu ( lano - nosné, ZV, NV, OV, napájecích převěsů)</t>
  </si>
  <si>
    <t>Poznámka k položce:_x000D_
Nové zesilovací lano</t>
  </si>
  <si>
    <t>-785948376</t>
  </si>
  <si>
    <t xml:space="preserve">Poznámka k položce:_x000D_
Demontáž  původního zesilovacího lana z ÚO _x000D_
</t>
  </si>
  <si>
    <t>5</t>
  </si>
  <si>
    <t>1607896952</t>
  </si>
  <si>
    <t xml:space="preserve">Poznámka k položce:_x000D_
24x  lano z ÚO </t>
  </si>
  <si>
    <t>9</t>
  </si>
  <si>
    <t>7497371805</t>
  </si>
  <si>
    <t>Demontáže zařízení trakčního vedení spojky Cu lana 120 mm2 s izolací</t>
  </si>
  <si>
    <t>-1046767555</t>
  </si>
  <si>
    <t>Demontáže zařízení trakčního vedení spojky Cu lana 120 mm2 s izolací - demontáž stávajícího zařízení se všemi pomocnými doplňujícími úpravami</t>
  </si>
  <si>
    <t xml:space="preserve">Poznámka k položce:_x000D_
Demontáž spojky lana 120 mm2 Cu  s izolací, K31/II_x000D_
</t>
  </si>
  <si>
    <t>10</t>
  </si>
  <si>
    <t>7499700092</t>
  </si>
  <si>
    <t>Konstrukční prvky trakčního vedení Svorka kotevní třmenová pro lano Cu Fe 95-120 mm2   - K31/I</t>
  </si>
  <si>
    <t>-1191783760</t>
  </si>
  <si>
    <t>12</t>
  </si>
  <si>
    <t>7497371820</t>
  </si>
  <si>
    <t>Demontáže zařízení trakčního vedení závěsu Cu lana 120 mm2 na stožáru T, P (např. D55/III)</t>
  </si>
  <si>
    <t>-1056350143</t>
  </si>
  <si>
    <t>Demontáže zařízení trakčního vedení závěsu Cu lana 120 mm2 na stožáru T, P (např. D55/III) - demontáž stávajícího zařízení se všemi pomocnými doplňujícími úpravami</t>
  </si>
  <si>
    <t>Poznámka k položce:_x000D_
Demontáž původního závěsu na TP</t>
  </si>
  <si>
    <t>13</t>
  </si>
  <si>
    <t>7499700091</t>
  </si>
  <si>
    <t>Konstrukční prvky trakčního vedení Svorka nosná s vidlicí pro lano 120 mm2  - V65/IV</t>
  </si>
  <si>
    <t>-554774284</t>
  </si>
  <si>
    <t>9901000300</t>
  </si>
  <si>
    <t xml:space="preserve">Doprava dodávek zhotovitele, dodávek objednatele nebo výzisku mechanizací o nosnosti do 3,5 t do 30 km </t>
  </si>
  <si>
    <t>-1633805857</t>
  </si>
  <si>
    <t>Doprava dodávek zhotovitele, dodávek objednatele nebo výzisku mechanizací o nosnosti do 3,5 t (elektrosoučástek, montážního materiálu, kameniva, písku, dlažebních kostek, suti, atd. Měrnou jednotkou je kus stroje.) do 30 km</t>
  </si>
  <si>
    <t>Poznámka k položce:_x000D_
Měrnou jednotkou je kus stroje.</t>
  </si>
  <si>
    <t>22</t>
  </si>
  <si>
    <t>9902900100</t>
  </si>
  <si>
    <t xml:space="preserve">Naložení  sypanin, drobného kusového materiálu, suti  </t>
  </si>
  <si>
    <t>t</t>
  </si>
  <si>
    <t>-1653407755</t>
  </si>
  <si>
    <t>Naložení sypanin, drobného kusového materiálu, suti</t>
  </si>
  <si>
    <t>"počet kusů krát hmotnost izolátoru" (151+153)*0,012</t>
  </si>
  <si>
    <t>23</t>
  </si>
  <si>
    <t>9909000100</t>
  </si>
  <si>
    <t xml:space="preserve">Poplatek za uložení suti nebo hmot na oficiální skládku  </t>
  </si>
  <si>
    <t>304673291</t>
  </si>
  <si>
    <t>Poplatek za uložení suti nebo hmot na oficiální skládku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</si>
</sst>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25" x14ac:dyDescent="0.2"/>
  <cols>
    <col min="1" max="1" width="5.5" style="1" customWidth="1"/>
    <col min="2" max="2" width="1.1640625" style="1" customWidth="1"/>
    <col min="3" max="3" width="2.83203125" style="1" customWidth="1"/>
    <col min="4" max="33" width="1.83203125" style="1" customWidth="1"/>
    <col min="34" max="34" width="2.1640625" style="1" customWidth="1"/>
    <col min="35" max="35" width="21.1640625" style="1" customWidth="1"/>
    <col min="36" max="37" width="1.6640625" style="1" customWidth="1"/>
    <col min="38" max="38" width="5.5" style="1" customWidth="1"/>
    <col min="39" max="39" width="2.1640625" style="1" customWidth="1"/>
    <col min="40" max="40" width="8.83203125" style="1" customWidth="1"/>
    <col min="41" max="41" width="5" style="1" customWidth="1"/>
    <col min="42" max="42" width="2.83203125" style="1" customWidth="1"/>
    <col min="43" max="43" width="10.5" style="1" hidden="1" customWidth="1"/>
    <col min="44" max="44" width="9.1640625" style="1" customWidth="1"/>
    <col min="45" max="47" width="17.1640625" style="1" hidden="1" customWidth="1"/>
    <col min="48" max="49" width="14.5" style="1" hidden="1" customWidth="1"/>
    <col min="50" max="51" width="16.6640625" style="1" hidden="1" customWidth="1"/>
    <col min="52" max="52" width="14.5" style="1" hidden="1" customWidth="1"/>
    <col min="53" max="53" width="12.83203125" style="1" hidden="1" customWidth="1"/>
    <col min="54" max="54" width="16.6640625" style="1" hidden="1" customWidth="1"/>
    <col min="55" max="55" width="14.5" style="1" hidden="1" customWidth="1"/>
    <col min="56" max="56" width="12.83203125" style="1" hidden="1" customWidth="1"/>
    <col min="57" max="57" width="44.33203125" style="1" customWidth="1"/>
    <col min="71" max="91" width="8.83203125" style="1" hidden="1"/>
  </cols>
  <sheetData>
    <row r="1" spans="1:74" ht="11.25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 x14ac:dyDescent="0.2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 x14ac:dyDescent="0.2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 x14ac:dyDescent="0.2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43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0"/>
      <c r="AQ5" s="20"/>
      <c r="AR5" s="18"/>
      <c r="BE5" s="240" t="s">
        <v>15</v>
      </c>
      <c r="BS5" s="15" t="s">
        <v>6</v>
      </c>
    </row>
    <row r="6" spans="1:74" s="1" customFormat="1" ht="36.950000000000003" customHeight="1" x14ac:dyDescent="0.2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45" t="s">
        <v>17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0"/>
      <c r="AQ6" s="20"/>
      <c r="AR6" s="18"/>
      <c r="BE6" s="241"/>
      <c r="BS6" s="15" t="s">
        <v>6</v>
      </c>
    </row>
    <row r="7" spans="1:74" s="1" customFormat="1" ht="12" customHeight="1" x14ac:dyDescent="0.2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41"/>
      <c r="BS7" s="15" t="s">
        <v>6</v>
      </c>
    </row>
    <row r="8" spans="1:74" s="1" customFormat="1" ht="12" customHeight="1" x14ac:dyDescent="0.2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41"/>
      <c r="BS8" s="15" t="s">
        <v>6</v>
      </c>
    </row>
    <row r="9" spans="1:74" s="1" customFormat="1" ht="14.45" customHeight="1" x14ac:dyDescent="0.2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41"/>
      <c r="BS9" s="15" t="s">
        <v>6</v>
      </c>
    </row>
    <row r="10" spans="1:74" s="1" customFormat="1" ht="12" customHeight="1" x14ac:dyDescent="0.2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41"/>
      <c r="BS10" s="15" t="s">
        <v>6</v>
      </c>
    </row>
    <row r="11" spans="1:74" s="1" customFormat="1" ht="18.399999999999999" customHeight="1" x14ac:dyDescent="0.2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41"/>
      <c r="BS11" s="15" t="s">
        <v>6</v>
      </c>
    </row>
    <row r="12" spans="1:74" s="1" customFormat="1" ht="6.95" customHeight="1" x14ac:dyDescent="0.2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41"/>
      <c r="BS12" s="15" t="s">
        <v>6</v>
      </c>
    </row>
    <row r="13" spans="1:74" s="1" customFormat="1" ht="12" customHeight="1" x14ac:dyDescent="0.2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41"/>
      <c r="BS13" s="15" t="s">
        <v>6</v>
      </c>
    </row>
    <row r="14" spans="1:74" ht="12.75" x14ac:dyDescent="0.2">
      <c r="B14" s="19"/>
      <c r="C14" s="20"/>
      <c r="D14" s="20"/>
      <c r="E14" s="246" t="s">
        <v>31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41"/>
      <c r="BS14" s="15" t="s">
        <v>6</v>
      </c>
    </row>
    <row r="15" spans="1:74" s="1" customFormat="1" ht="6.95" customHeight="1" x14ac:dyDescent="0.2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41"/>
      <c r="BS15" s="15" t="s">
        <v>4</v>
      </c>
    </row>
    <row r="16" spans="1:74" s="1" customFormat="1" ht="12" customHeight="1" x14ac:dyDescent="0.2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41"/>
      <c r="BS16" s="15" t="s">
        <v>4</v>
      </c>
    </row>
    <row r="17" spans="1:71" s="1" customFormat="1" ht="18.399999999999999" customHeight="1" x14ac:dyDescent="0.2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41"/>
      <c r="BS17" s="15" t="s">
        <v>33</v>
      </c>
    </row>
    <row r="18" spans="1:71" s="1" customFormat="1" ht="6.95" customHeight="1" x14ac:dyDescent="0.2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41"/>
      <c r="BS18" s="15" t="s">
        <v>6</v>
      </c>
    </row>
    <row r="19" spans="1:71" s="1" customFormat="1" ht="12" customHeight="1" x14ac:dyDescent="0.2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41"/>
      <c r="BS19" s="15" t="s">
        <v>6</v>
      </c>
    </row>
    <row r="20" spans="1:71" s="1" customFormat="1" ht="18.399999999999999" customHeight="1" x14ac:dyDescent="0.2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41"/>
      <c r="BS20" s="15" t="s">
        <v>33</v>
      </c>
    </row>
    <row r="21" spans="1:71" s="1" customFormat="1" ht="6.95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41"/>
    </row>
    <row r="22" spans="1:71" s="1" customFormat="1" ht="12" customHeight="1" x14ac:dyDescent="0.2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41"/>
    </row>
    <row r="23" spans="1:71" s="1" customFormat="1" ht="14.45" customHeight="1" x14ac:dyDescent="0.2">
      <c r="B23" s="19"/>
      <c r="C23" s="20"/>
      <c r="D23" s="20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0"/>
      <c r="AP23" s="20"/>
      <c r="AQ23" s="20"/>
      <c r="AR23" s="18"/>
      <c r="BE23" s="241"/>
    </row>
    <row r="24" spans="1:71" s="1" customFormat="1" ht="6.95" customHeight="1" x14ac:dyDescent="0.2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41"/>
    </row>
    <row r="25" spans="1:71" s="1" customFormat="1" ht="6.95" customHeight="1" x14ac:dyDescent="0.2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41"/>
    </row>
    <row r="26" spans="1:71" s="2" customFormat="1" ht="25.9" customHeight="1" x14ac:dyDescent="0.2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9">
        <f>ROUND(AG94,2)</f>
        <v>0</v>
      </c>
      <c r="AL26" s="250"/>
      <c r="AM26" s="250"/>
      <c r="AN26" s="250"/>
      <c r="AO26" s="250"/>
      <c r="AP26" s="34"/>
      <c r="AQ26" s="34"/>
      <c r="AR26" s="37"/>
      <c r="BE26" s="241"/>
    </row>
    <row r="27" spans="1:71" s="2" customFormat="1" ht="6.95" customHeight="1" x14ac:dyDescent="0.2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1"/>
    </row>
    <row r="28" spans="1:71" s="2" customFormat="1" ht="12.75" x14ac:dyDescent="0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51" t="s">
        <v>38</v>
      </c>
      <c r="M28" s="251"/>
      <c r="N28" s="251"/>
      <c r="O28" s="251"/>
      <c r="P28" s="251"/>
      <c r="Q28" s="34"/>
      <c r="R28" s="34"/>
      <c r="S28" s="34"/>
      <c r="T28" s="34"/>
      <c r="U28" s="34"/>
      <c r="V28" s="34"/>
      <c r="W28" s="251" t="s">
        <v>39</v>
      </c>
      <c r="X28" s="251"/>
      <c r="Y28" s="251"/>
      <c r="Z28" s="251"/>
      <c r="AA28" s="251"/>
      <c r="AB28" s="251"/>
      <c r="AC28" s="251"/>
      <c r="AD28" s="251"/>
      <c r="AE28" s="251"/>
      <c r="AF28" s="34"/>
      <c r="AG28" s="34"/>
      <c r="AH28" s="34"/>
      <c r="AI28" s="34"/>
      <c r="AJ28" s="34"/>
      <c r="AK28" s="251" t="s">
        <v>40</v>
      </c>
      <c r="AL28" s="251"/>
      <c r="AM28" s="251"/>
      <c r="AN28" s="251"/>
      <c r="AO28" s="251"/>
      <c r="AP28" s="34"/>
      <c r="AQ28" s="34"/>
      <c r="AR28" s="37"/>
      <c r="BE28" s="241"/>
    </row>
    <row r="29" spans="1:71" s="3" customFormat="1" ht="14.45" customHeight="1" x14ac:dyDescent="0.2">
      <c r="B29" s="38"/>
      <c r="C29" s="39"/>
      <c r="D29" s="27" t="s">
        <v>41</v>
      </c>
      <c r="E29" s="39"/>
      <c r="F29" s="27" t="s">
        <v>42</v>
      </c>
      <c r="G29" s="39"/>
      <c r="H29" s="39"/>
      <c r="I29" s="39"/>
      <c r="J29" s="39"/>
      <c r="K29" s="39"/>
      <c r="L29" s="254">
        <v>0.21</v>
      </c>
      <c r="M29" s="253"/>
      <c r="N29" s="253"/>
      <c r="O29" s="253"/>
      <c r="P29" s="253"/>
      <c r="Q29" s="39"/>
      <c r="R29" s="39"/>
      <c r="S29" s="39"/>
      <c r="T29" s="39"/>
      <c r="U29" s="39"/>
      <c r="V29" s="39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39"/>
      <c r="AG29" s="39"/>
      <c r="AH29" s="39"/>
      <c r="AI29" s="39"/>
      <c r="AJ29" s="39"/>
      <c r="AK29" s="252">
        <f>ROUND(AV94, 2)</f>
        <v>0</v>
      </c>
      <c r="AL29" s="253"/>
      <c r="AM29" s="253"/>
      <c r="AN29" s="253"/>
      <c r="AO29" s="253"/>
      <c r="AP29" s="39"/>
      <c r="AQ29" s="39"/>
      <c r="AR29" s="40"/>
      <c r="BE29" s="242"/>
    </row>
    <row r="30" spans="1:71" s="3" customFormat="1" ht="14.45" customHeight="1" x14ac:dyDescent="0.2">
      <c r="B30" s="38"/>
      <c r="C30" s="39"/>
      <c r="D30" s="39"/>
      <c r="E30" s="39"/>
      <c r="F30" s="27" t="s">
        <v>43</v>
      </c>
      <c r="G30" s="39"/>
      <c r="H30" s="39"/>
      <c r="I30" s="39"/>
      <c r="J30" s="39"/>
      <c r="K30" s="39"/>
      <c r="L30" s="254">
        <v>0.15</v>
      </c>
      <c r="M30" s="253"/>
      <c r="N30" s="253"/>
      <c r="O30" s="253"/>
      <c r="P30" s="253"/>
      <c r="Q30" s="39"/>
      <c r="R30" s="39"/>
      <c r="S30" s="39"/>
      <c r="T30" s="39"/>
      <c r="U30" s="39"/>
      <c r="V30" s="39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39"/>
      <c r="AG30" s="39"/>
      <c r="AH30" s="39"/>
      <c r="AI30" s="39"/>
      <c r="AJ30" s="39"/>
      <c r="AK30" s="252">
        <f>ROUND(AW94, 2)</f>
        <v>0</v>
      </c>
      <c r="AL30" s="253"/>
      <c r="AM30" s="253"/>
      <c r="AN30" s="253"/>
      <c r="AO30" s="253"/>
      <c r="AP30" s="39"/>
      <c r="AQ30" s="39"/>
      <c r="AR30" s="40"/>
      <c r="BE30" s="242"/>
    </row>
    <row r="31" spans="1:71" s="3" customFormat="1" ht="14.45" hidden="1" customHeight="1" x14ac:dyDescent="0.2">
      <c r="B31" s="38"/>
      <c r="C31" s="39"/>
      <c r="D31" s="39"/>
      <c r="E31" s="39"/>
      <c r="F31" s="27" t="s">
        <v>44</v>
      </c>
      <c r="G31" s="39"/>
      <c r="H31" s="39"/>
      <c r="I31" s="39"/>
      <c r="J31" s="39"/>
      <c r="K31" s="39"/>
      <c r="L31" s="254">
        <v>0.21</v>
      </c>
      <c r="M31" s="253"/>
      <c r="N31" s="253"/>
      <c r="O31" s="253"/>
      <c r="P31" s="253"/>
      <c r="Q31" s="39"/>
      <c r="R31" s="39"/>
      <c r="S31" s="39"/>
      <c r="T31" s="39"/>
      <c r="U31" s="39"/>
      <c r="V31" s="39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39"/>
      <c r="AG31" s="39"/>
      <c r="AH31" s="39"/>
      <c r="AI31" s="39"/>
      <c r="AJ31" s="39"/>
      <c r="AK31" s="252">
        <v>0</v>
      </c>
      <c r="AL31" s="253"/>
      <c r="AM31" s="253"/>
      <c r="AN31" s="253"/>
      <c r="AO31" s="253"/>
      <c r="AP31" s="39"/>
      <c r="AQ31" s="39"/>
      <c r="AR31" s="40"/>
      <c r="BE31" s="242"/>
    </row>
    <row r="32" spans="1:71" s="3" customFormat="1" ht="14.45" hidden="1" customHeight="1" x14ac:dyDescent="0.2">
      <c r="B32" s="38"/>
      <c r="C32" s="39"/>
      <c r="D32" s="39"/>
      <c r="E32" s="39"/>
      <c r="F32" s="27" t="s">
        <v>45</v>
      </c>
      <c r="G32" s="39"/>
      <c r="H32" s="39"/>
      <c r="I32" s="39"/>
      <c r="J32" s="39"/>
      <c r="K32" s="39"/>
      <c r="L32" s="254">
        <v>0.15</v>
      </c>
      <c r="M32" s="253"/>
      <c r="N32" s="253"/>
      <c r="O32" s="253"/>
      <c r="P32" s="253"/>
      <c r="Q32" s="39"/>
      <c r="R32" s="39"/>
      <c r="S32" s="39"/>
      <c r="T32" s="39"/>
      <c r="U32" s="39"/>
      <c r="V32" s="39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39"/>
      <c r="AG32" s="39"/>
      <c r="AH32" s="39"/>
      <c r="AI32" s="39"/>
      <c r="AJ32" s="39"/>
      <c r="AK32" s="252">
        <v>0</v>
      </c>
      <c r="AL32" s="253"/>
      <c r="AM32" s="253"/>
      <c r="AN32" s="253"/>
      <c r="AO32" s="253"/>
      <c r="AP32" s="39"/>
      <c r="AQ32" s="39"/>
      <c r="AR32" s="40"/>
      <c r="BE32" s="242"/>
    </row>
    <row r="33" spans="1:57" s="3" customFormat="1" ht="14.45" hidden="1" customHeight="1" x14ac:dyDescent="0.2">
      <c r="B33" s="38"/>
      <c r="C33" s="39"/>
      <c r="D33" s="39"/>
      <c r="E33" s="39"/>
      <c r="F33" s="27" t="s">
        <v>46</v>
      </c>
      <c r="G33" s="39"/>
      <c r="H33" s="39"/>
      <c r="I33" s="39"/>
      <c r="J33" s="39"/>
      <c r="K33" s="39"/>
      <c r="L33" s="254">
        <v>0</v>
      </c>
      <c r="M33" s="253"/>
      <c r="N33" s="253"/>
      <c r="O33" s="253"/>
      <c r="P33" s="253"/>
      <c r="Q33" s="39"/>
      <c r="R33" s="39"/>
      <c r="S33" s="39"/>
      <c r="T33" s="39"/>
      <c r="U33" s="39"/>
      <c r="V33" s="39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39"/>
      <c r="AG33" s="39"/>
      <c r="AH33" s="39"/>
      <c r="AI33" s="39"/>
      <c r="AJ33" s="39"/>
      <c r="AK33" s="252">
        <v>0</v>
      </c>
      <c r="AL33" s="253"/>
      <c r="AM33" s="253"/>
      <c r="AN33" s="253"/>
      <c r="AO33" s="253"/>
      <c r="AP33" s="39"/>
      <c r="AQ33" s="39"/>
      <c r="AR33" s="40"/>
      <c r="BE33" s="242"/>
    </row>
    <row r="34" spans="1:57" s="2" customFormat="1" ht="6.95" customHeight="1" x14ac:dyDescent="0.2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1"/>
    </row>
    <row r="35" spans="1:57" s="2" customFormat="1" ht="25.9" customHeight="1" x14ac:dyDescent="0.2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55" t="s">
        <v>49</v>
      </c>
      <c r="Y35" s="256"/>
      <c r="Z35" s="256"/>
      <c r="AA35" s="256"/>
      <c r="AB35" s="256"/>
      <c r="AC35" s="43"/>
      <c r="AD35" s="43"/>
      <c r="AE35" s="43"/>
      <c r="AF35" s="43"/>
      <c r="AG35" s="43"/>
      <c r="AH35" s="43"/>
      <c r="AI35" s="43"/>
      <c r="AJ35" s="43"/>
      <c r="AK35" s="257">
        <f>SUM(AK26:AK33)</f>
        <v>0</v>
      </c>
      <c r="AL35" s="256"/>
      <c r="AM35" s="256"/>
      <c r="AN35" s="256"/>
      <c r="AO35" s="258"/>
      <c r="AP35" s="41"/>
      <c r="AQ35" s="41"/>
      <c r="AR35" s="37"/>
      <c r="BE35" s="32"/>
    </row>
    <row r="36" spans="1:57" s="2" customFormat="1" ht="6.95" customHeight="1" x14ac:dyDescent="0.2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 x14ac:dyDescent="0.2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 x14ac:dyDescent="0.2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 x14ac:dyDescent="0.2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 x14ac:dyDescent="0.2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 x14ac:dyDescent="0.2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 x14ac:dyDescent="0.2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 x14ac:dyDescent="0.2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 x14ac:dyDescent="0.2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 x14ac:dyDescent="0.2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 x14ac:dyDescent="0.2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 x14ac:dyDescent="0.2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 x14ac:dyDescent="0.2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 x14ac:dyDescent="0.2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 x14ac:dyDescent="0.2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 x14ac:dyDescent="0.2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 x14ac:dyDescent="0.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 x14ac:dyDescent="0.2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 x14ac:dyDescent="0.2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 x14ac:dyDescent="0.2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 x14ac:dyDescent="0.2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 x14ac:dyDescent="0.2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 x14ac:dyDescent="0.2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 x14ac:dyDescent="0.2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 x14ac:dyDescent="0.2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E60" s="32"/>
    </row>
    <row r="61" spans="1:57" ht="11.25" x14ac:dyDescent="0.2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 x14ac:dyDescent="0.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 x14ac:dyDescent="0.2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 x14ac:dyDescent="0.2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 x14ac:dyDescent="0.2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 x14ac:dyDescent="0.2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 x14ac:dyDescent="0.2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 x14ac:dyDescent="0.2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 x14ac:dyDescent="0.2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 x14ac:dyDescent="0.2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 x14ac:dyDescent="0.2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 x14ac:dyDescent="0.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 x14ac:dyDescent="0.2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 x14ac:dyDescent="0.2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 x14ac:dyDescent="0.2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E75" s="32"/>
    </row>
    <row r="76" spans="1:57" s="2" customFormat="1" ht="11.25" x14ac:dyDescent="0.2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 x14ac:dyDescent="0.2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5" customHeight="1" x14ac:dyDescent="0.2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5" customHeight="1" x14ac:dyDescent="0.2">
      <c r="A82" s="32"/>
      <c r="B82" s="33"/>
      <c r="C82" s="21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 x14ac:dyDescent="0.2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64020112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50000000000003" customHeight="1" x14ac:dyDescent="0.2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59" t="str">
        <f>K6</f>
        <v>Oprava TV v úseku Záboří - Kolín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1"/>
      <c r="AQ85" s="61"/>
      <c r="AR85" s="62"/>
    </row>
    <row r="86" spans="1:90" s="2" customFormat="1" ht="6.95" customHeight="1" x14ac:dyDescent="0.2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 x14ac:dyDescent="0.2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61" t="str">
        <f>IF(AN8= "","",AN8)</f>
        <v>20. 2. 2020</v>
      </c>
      <c r="AN87" s="261"/>
      <c r="AO87" s="34"/>
      <c r="AP87" s="34"/>
      <c r="AQ87" s="34"/>
      <c r="AR87" s="37"/>
      <c r="BE87" s="32"/>
    </row>
    <row r="88" spans="1:90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14.85" customHeight="1" x14ac:dyDescent="0.2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s.o. OŘ Hradec Králové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62" t="str">
        <f>IF(E17="","",E17)</f>
        <v xml:space="preserve"> </v>
      </c>
      <c r="AN89" s="263"/>
      <c r="AO89" s="263"/>
      <c r="AP89" s="263"/>
      <c r="AQ89" s="34"/>
      <c r="AR89" s="37"/>
      <c r="AS89" s="264" t="s">
        <v>57</v>
      </c>
      <c r="AT89" s="265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4.85" customHeight="1" x14ac:dyDescent="0.2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34</v>
      </c>
      <c r="AJ90" s="34"/>
      <c r="AK90" s="34"/>
      <c r="AL90" s="34"/>
      <c r="AM90" s="262" t="str">
        <f>IF(E20="","",E20)</f>
        <v>Jiří Feltl</v>
      </c>
      <c r="AN90" s="263"/>
      <c r="AO90" s="263"/>
      <c r="AP90" s="263"/>
      <c r="AQ90" s="34"/>
      <c r="AR90" s="37"/>
      <c r="AS90" s="266"/>
      <c r="AT90" s="267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9" customHeight="1" x14ac:dyDescent="0.2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8"/>
      <c r="AT91" s="269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 x14ac:dyDescent="0.2">
      <c r="A92" s="32"/>
      <c r="B92" s="33"/>
      <c r="C92" s="270" t="s">
        <v>58</v>
      </c>
      <c r="D92" s="271"/>
      <c r="E92" s="271"/>
      <c r="F92" s="271"/>
      <c r="G92" s="271"/>
      <c r="H92" s="71"/>
      <c r="I92" s="272" t="s">
        <v>59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3" t="s">
        <v>60</v>
      </c>
      <c r="AH92" s="271"/>
      <c r="AI92" s="271"/>
      <c r="AJ92" s="271"/>
      <c r="AK92" s="271"/>
      <c r="AL92" s="271"/>
      <c r="AM92" s="271"/>
      <c r="AN92" s="272" t="s">
        <v>61</v>
      </c>
      <c r="AO92" s="271"/>
      <c r="AP92" s="274"/>
      <c r="AQ92" s="72" t="s">
        <v>62</v>
      </c>
      <c r="AR92" s="37"/>
      <c r="AS92" s="73" t="s">
        <v>63</v>
      </c>
      <c r="AT92" s="74" t="s">
        <v>64</v>
      </c>
      <c r="AU92" s="74" t="s">
        <v>65</v>
      </c>
      <c r="AV92" s="74" t="s">
        <v>66</v>
      </c>
      <c r="AW92" s="74" t="s">
        <v>67</v>
      </c>
      <c r="AX92" s="74" t="s">
        <v>68</v>
      </c>
      <c r="AY92" s="74" t="s">
        <v>69</v>
      </c>
      <c r="AZ92" s="74" t="s">
        <v>70</v>
      </c>
      <c r="BA92" s="74" t="s">
        <v>71</v>
      </c>
      <c r="BB92" s="74" t="s">
        <v>72</v>
      </c>
      <c r="BC92" s="74" t="s">
        <v>73</v>
      </c>
      <c r="BD92" s="75" t="s">
        <v>74</v>
      </c>
      <c r="BE92" s="32"/>
    </row>
    <row r="93" spans="1:90" s="2" customFormat="1" ht="10.9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50000000000003" customHeight="1" x14ac:dyDescent="0.2">
      <c r="B94" s="79"/>
      <c r="C94" s="80" t="s">
        <v>75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78">
        <f>ROUND(AG95,2)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76</v>
      </c>
      <c r="BT94" s="89" t="s">
        <v>77</v>
      </c>
      <c r="BV94" s="89" t="s">
        <v>78</v>
      </c>
      <c r="BW94" s="89" t="s">
        <v>5</v>
      </c>
      <c r="BX94" s="89" t="s">
        <v>79</v>
      </c>
      <c r="CL94" s="89" t="s">
        <v>1</v>
      </c>
    </row>
    <row r="95" spans="1:90" s="7" customFormat="1" ht="26.1" customHeight="1" x14ac:dyDescent="0.2">
      <c r="A95" s="90" t="s">
        <v>80</v>
      </c>
      <c r="B95" s="91"/>
      <c r="C95" s="92"/>
      <c r="D95" s="277" t="s">
        <v>14</v>
      </c>
      <c r="E95" s="277"/>
      <c r="F95" s="277"/>
      <c r="G95" s="277"/>
      <c r="H95" s="277"/>
      <c r="I95" s="93"/>
      <c r="J95" s="277" t="s">
        <v>17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'64020112 - Oprava TV v ús...'!J28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4" t="s">
        <v>81</v>
      </c>
      <c r="AR95" s="95"/>
      <c r="AS95" s="96">
        <v>0</v>
      </c>
      <c r="AT95" s="97">
        <f>ROUND(SUM(AV95:AW95),2)</f>
        <v>0</v>
      </c>
      <c r="AU95" s="98">
        <f>'64020112 - Oprava TV v ús...'!P113</f>
        <v>0</v>
      </c>
      <c r="AV95" s="97">
        <f>'64020112 - Oprava TV v ús...'!J31</f>
        <v>0</v>
      </c>
      <c r="AW95" s="97">
        <f>'64020112 - Oprava TV v ús...'!J32</f>
        <v>0</v>
      </c>
      <c r="AX95" s="97">
        <f>'64020112 - Oprava TV v ús...'!J33</f>
        <v>0</v>
      </c>
      <c r="AY95" s="97">
        <f>'64020112 - Oprava TV v ús...'!J34</f>
        <v>0</v>
      </c>
      <c r="AZ95" s="97">
        <f>'64020112 - Oprava TV v ús...'!F31</f>
        <v>0</v>
      </c>
      <c r="BA95" s="97">
        <f>'64020112 - Oprava TV v ús...'!F32</f>
        <v>0</v>
      </c>
      <c r="BB95" s="97">
        <f>'64020112 - Oprava TV v ús...'!F33</f>
        <v>0</v>
      </c>
      <c r="BC95" s="97">
        <f>'64020112 - Oprava TV v ús...'!F34</f>
        <v>0</v>
      </c>
      <c r="BD95" s="99">
        <f>'64020112 - Oprava TV v ús...'!F35</f>
        <v>0</v>
      </c>
      <c r="BT95" s="100" t="s">
        <v>82</v>
      </c>
      <c r="BU95" s="100" t="s">
        <v>83</v>
      </c>
      <c r="BV95" s="100" t="s">
        <v>78</v>
      </c>
      <c r="BW95" s="100" t="s">
        <v>5</v>
      </c>
      <c r="BX95" s="100" t="s">
        <v>79</v>
      </c>
      <c r="CL95" s="100" t="s">
        <v>1</v>
      </c>
    </row>
    <row r="96" spans="1:90" s="2" customFormat="1" ht="30" customHeight="1" x14ac:dyDescent="0.2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K/MVSHNAcSGCu2s1gTmG57a+7vg1GgrDlN1r2N6mzSsCrW8j0K7hHWjkrEikwtDp4327+qw3q5cIN5xwdEOKZw==" saltValue="mEOqG/5GgL5uRz0nD+lyjcLXk/0qO76MXU+XgKtJf5JwXFZ2CpuPGeasxOtYjplwU3ZB5oUEsnX1AhDoK0JiV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64020112 - Oprava TV v ú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6"/>
  <sheetViews>
    <sheetView showGridLines="0" workbookViewId="0"/>
  </sheetViews>
  <sheetFormatPr defaultRowHeight="14.25" x14ac:dyDescent="0.2"/>
  <cols>
    <col min="1" max="1" width="5.5" style="1" customWidth="1"/>
    <col min="2" max="2" width="1.1640625" style="1" customWidth="1"/>
    <col min="3" max="4" width="2.83203125" style="1" customWidth="1"/>
    <col min="5" max="5" width="11.5" style="1" customWidth="1"/>
    <col min="6" max="6" width="33.83203125" style="1" customWidth="1"/>
    <col min="7" max="7" width="4.6640625" style="1" customWidth="1"/>
    <col min="8" max="8" width="7.6640625" style="1" customWidth="1"/>
    <col min="9" max="9" width="13.5" style="101" customWidth="1"/>
    <col min="10" max="11" width="13.5" style="1" customWidth="1"/>
    <col min="12" max="12" width="6.1640625" style="1" customWidth="1"/>
    <col min="13" max="13" width="7.1640625" style="1" hidden="1" customWidth="1"/>
    <col min="14" max="14" width="8.83203125" style="1" hidden="1"/>
    <col min="15" max="20" width="9.5" style="1" hidden="1" customWidth="1"/>
    <col min="21" max="21" width="10.83203125" style="1" hidden="1" customWidth="1"/>
    <col min="22" max="22" width="8.1640625" style="1" customWidth="1"/>
    <col min="23" max="23" width="10.83203125" style="1" customWidth="1"/>
    <col min="24" max="24" width="8.1640625" style="1" customWidth="1"/>
    <col min="25" max="25" width="10" style="1" customWidth="1"/>
    <col min="26" max="26" width="7.33203125" style="1" customWidth="1"/>
    <col min="27" max="27" width="10" style="1" customWidth="1"/>
    <col min="28" max="28" width="10.83203125" style="1" customWidth="1"/>
    <col min="29" max="29" width="7.33203125" style="1" customWidth="1"/>
    <col min="30" max="30" width="10" style="1" customWidth="1"/>
    <col min="31" max="31" width="10.83203125" style="1" customWidth="1"/>
    <col min="44" max="65" width="8.83203125" style="1" hidden="1"/>
  </cols>
  <sheetData>
    <row r="2" spans="1:46" s="1" customFormat="1" ht="36.950000000000003" customHeight="1" x14ac:dyDescent="0.2">
      <c r="I2" s="101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5" t="s">
        <v>5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8"/>
      <c r="AT3" s="15" t="s">
        <v>84</v>
      </c>
    </row>
    <row r="4" spans="1:46" s="1" customFormat="1" ht="24.95" customHeight="1" x14ac:dyDescent="0.2">
      <c r="B4" s="18"/>
      <c r="D4" s="105" t="s">
        <v>85</v>
      </c>
      <c r="I4" s="101"/>
      <c r="L4" s="18"/>
      <c r="M4" s="106" t="s">
        <v>10</v>
      </c>
      <c r="AT4" s="15" t="s">
        <v>4</v>
      </c>
    </row>
    <row r="5" spans="1:46" s="1" customFormat="1" ht="6.95" customHeight="1" x14ac:dyDescent="0.2">
      <c r="B5" s="18"/>
      <c r="I5" s="101"/>
      <c r="L5" s="18"/>
    </row>
    <row r="6" spans="1:46" s="2" customFormat="1" ht="12" customHeight="1" x14ac:dyDescent="0.2">
      <c r="A6" s="32"/>
      <c r="B6" s="37"/>
      <c r="C6" s="32"/>
      <c r="D6" s="107" t="s">
        <v>16</v>
      </c>
      <c r="E6" s="32"/>
      <c r="F6" s="32"/>
      <c r="G6" s="32"/>
      <c r="H6" s="32"/>
      <c r="I6" s="108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4.45" customHeight="1" x14ac:dyDescent="0.2">
      <c r="A7" s="32"/>
      <c r="B7" s="37"/>
      <c r="C7" s="32"/>
      <c r="D7" s="32"/>
      <c r="E7" s="281" t="s">
        <v>17</v>
      </c>
      <c r="F7" s="282"/>
      <c r="G7" s="282"/>
      <c r="H7" s="282"/>
      <c r="I7" s="108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 x14ac:dyDescent="0.2">
      <c r="A8" s="32"/>
      <c r="B8" s="37"/>
      <c r="C8" s="32"/>
      <c r="D8" s="32"/>
      <c r="E8" s="32"/>
      <c r="F8" s="32"/>
      <c r="G8" s="32"/>
      <c r="H8" s="32"/>
      <c r="I8" s="10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 x14ac:dyDescent="0.2">
      <c r="A9" s="32"/>
      <c r="B9" s="37"/>
      <c r="C9" s="32"/>
      <c r="D9" s="107" t="s">
        <v>18</v>
      </c>
      <c r="E9" s="32"/>
      <c r="F9" s="109" t="s">
        <v>1</v>
      </c>
      <c r="G9" s="32"/>
      <c r="H9" s="32"/>
      <c r="I9" s="110" t="s">
        <v>19</v>
      </c>
      <c r="J9" s="109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7"/>
      <c r="C10" s="32"/>
      <c r="D10" s="107" t="s">
        <v>20</v>
      </c>
      <c r="E10" s="32"/>
      <c r="F10" s="109" t="s">
        <v>21</v>
      </c>
      <c r="G10" s="32"/>
      <c r="H10" s="32"/>
      <c r="I10" s="110" t="s">
        <v>22</v>
      </c>
      <c r="J10" s="111" t="str">
        <f>'Rekapitulace zakázky'!AN8</f>
        <v>20. 2. 2020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 x14ac:dyDescent="0.2">
      <c r="A11" s="32"/>
      <c r="B11" s="37"/>
      <c r="C11" s="32"/>
      <c r="D11" s="32"/>
      <c r="E11" s="32"/>
      <c r="F11" s="32"/>
      <c r="G11" s="32"/>
      <c r="H11" s="32"/>
      <c r="I11" s="10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07" t="s">
        <v>24</v>
      </c>
      <c r="E12" s="32"/>
      <c r="F12" s="32"/>
      <c r="G12" s="32"/>
      <c r="H12" s="32"/>
      <c r="I12" s="110" t="s">
        <v>25</v>
      </c>
      <c r="J12" s="109" t="s">
        <v>26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 x14ac:dyDescent="0.2">
      <c r="A13" s="32"/>
      <c r="B13" s="37"/>
      <c r="C13" s="32"/>
      <c r="D13" s="32"/>
      <c r="E13" s="109" t="s">
        <v>27</v>
      </c>
      <c r="F13" s="32"/>
      <c r="G13" s="32"/>
      <c r="H13" s="32"/>
      <c r="I13" s="110" t="s">
        <v>28</v>
      </c>
      <c r="J13" s="109" t="s">
        <v>29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 x14ac:dyDescent="0.2">
      <c r="A14" s="32"/>
      <c r="B14" s="37"/>
      <c r="C14" s="32"/>
      <c r="D14" s="32"/>
      <c r="E14" s="32"/>
      <c r="F14" s="32"/>
      <c r="G14" s="32"/>
      <c r="H14" s="32"/>
      <c r="I14" s="108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 x14ac:dyDescent="0.2">
      <c r="A15" s="32"/>
      <c r="B15" s="37"/>
      <c r="C15" s="32"/>
      <c r="D15" s="107" t="s">
        <v>30</v>
      </c>
      <c r="E15" s="32"/>
      <c r="F15" s="32"/>
      <c r="G15" s="32"/>
      <c r="H15" s="32"/>
      <c r="I15" s="110" t="s">
        <v>25</v>
      </c>
      <c r="J15" s="28" t="str">
        <f>'Rekapitulace zakázky'!AN13</f>
        <v>Vyplň údaj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 x14ac:dyDescent="0.2">
      <c r="A16" s="32"/>
      <c r="B16" s="37"/>
      <c r="C16" s="32"/>
      <c r="D16" s="32"/>
      <c r="E16" s="283" t="str">
        <f>'Rekapitulace zakázky'!E14</f>
        <v>Vyplň údaj</v>
      </c>
      <c r="F16" s="284"/>
      <c r="G16" s="284"/>
      <c r="H16" s="284"/>
      <c r="I16" s="110" t="s">
        <v>28</v>
      </c>
      <c r="J16" s="28" t="str">
        <f>'Rekapitulace zakázky'!AN14</f>
        <v>Vyplň údaj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 x14ac:dyDescent="0.2">
      <c r="A17" s="32"/>
      <c r="B17" s="37"/>
      <c r="C17" s="32"/>
      <c r="D17" s="32"/>
      <c r="E17" s="32"/>
      <c r="F17" s="32"/>
      <c r="G17" s="32"/>
      <c r="H17" s="32"/>
      <c r="I17" s="108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 x14ac:dyDescent="0.2">
      <c r="A18" s="32"/>
      <c r="B18" s="37"/>
      <c r="C18" s="32"/>
      <c r="D18" s="107" t="s">
        <v>32</v>
      </c>
      <c r="E18" s="32"/>
      <c r="F18" s="32"/>
      <c r="G18" s="32"/>
      <c r="H18" s="32"/>
      <c r="I18" s="110" t="s">
        <v>25</v>
      </c>
      <c r="J18" s="109" t="str">
        <f>IF('Rekapitulace zakázky'!AN16="","",'Rekapitulace zakázky'!AN16)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 x14ac:dyDescent="0.2">
      <c r="A19" s="32"/>
      <c r="B19" s="37"/>
      <c r="C19" s="32"/>
      <c r="D19" s="32"/>
      <c r="E19" s="109" t="str">
        <f>IF('Rekapitulace zakázky'!E17="","",'Rekapitulace zakázky'!E17)</f>
        <v xml:space="preserve"> </v>
      </c>
      <c r="F19" s="32"/>
      <c r="G19" s="32"/>
      <c r="H19" s="32"/>
      <c r="I19" s="110" t="s">
        <v>28</v>
      </c>
      <c r="J19" s="109" t="str">
        <f>IF('Rekapitulace zakázky'!AN17="","",'Rekapitulace zakázky'!AN17)</f>
        <v/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 x14ac:dyDescent="0.2">
      <c r="A20" s="32"/>
      <c r="B20" s="37"/>
      <c r="C20" s="32"/>
      <c r="D20" s="32"/>
      <c r="E20" s="32"/>
      <c r="F20" s="32"/>
      <c r="G20" s="32"/>
      <c r="H20" s="32"/>
      <c r="I20" s="108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 x14ac:dyDescent="0.2">
      <c r="A21" s="32"/>
      <c r="B21" s="37"/>
      <c r="C21" s="32"/>
      <c r="D21" s="107" t="s">
        <v>34</v>
      </c>
      <c r="E21" s="32"/>
      <c r="F21" s="32"/>
      <c r="G21" s="32"/>
      <c r="H21" s="32"/>
      <c r="I21" s="110" t="s">
        <v>25</v>
      </c>
      <c r="J21" s="109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 x14ac:dyDescent="0.2">
      <c r="A22" s="32"/>
      <c r="B22" s="37"/>
      <c r="C22" s="32"/>
      <c r="D22" s="32"/>
      <c r="E22" s="109" t="s">
        <v>35</v>
      </c>
      <c r="F22" s="32"/>
      <c r="G22" s="32"/>
      <c r="H22" s="32"/>
      <c r="I22" s="110" t="s">
        <v>28</v>
      </c>
      <c r="J22" s="109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 x14ac:dyDescent="0.2">
      <c r="A23" s="32"/>
      <c r="B23" s="37"/>
      <c r="C23" s="32"/>
      <c r="D23" s="32"/>
      <c r="E23" s="32"/>
      <c r="F23" s="32"/>
      <c r="G23" s="32"/>
      <c r="H23" s="32"/>
      <c r="I23" s="108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 x14ac:dyDescent="0.2">
      <c r="A24" s="32"/>
      <c r="B24" s="37"/>
      <c r="C24" s="32"/>
      <c r="D24" s="107" t="s">
        <v>36</v>
      </c>
      <c r="E24" s="32"/>
      <c r="F24" s="32"/>
      <c r="G24" s="32"/>
      <c r="H24" s="32"/>
      <c r="I24" s="10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4.45" customHeight="1" x14ac:dyDescent="0.2">
      <c r="A25" s="112"/>
      <c r="B25" s="113"/>
      <c r="C25" s="112"/>
      <c r="D25" s="112"/>
      <c r="E25" s="285" t="s">
        <v>1</v>
      </c>
      <c r="F25" s="285"/>
      <c r="G25" s="285"/>
      <c r="H25" s="285"/>
      <c r="I25" s="114"/>
      <c r="J25" s="112"/>
      <c r="K25" s="112"/>
      <c r="L25" s="115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pans="1:31" s="2" customFormat="1" ht="6.95" customHeight="1" x14ac:dyDescent="0.2">
      <c r="A26" s="32"/>
      <c r="B26" s="37"/>
      <c r="C26" s="32"/>
      <c r="D26" s="32"/>
      <c r="E26" s="32"/>
      <c r="F26" s="32"/>
      <c r="G26" s="32"/>
      <c r="H26" s="32"/>
      <c r="I26" s="10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7"/>
      <c r="C27" s="32"/>
      <c r="D27" s="116"/>
      <c r="E27" s="116"/>
      <c r="F27" s="116"/>
      <c r="G27" s="116"/>
      <c r="H27" s="116"/>
      <c r="I27" s="117"/>
      <c r="J27" s="116"/>
      <c r="K27" s="116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 x14ac:dyDescent="0.2">
      <c r="A28" s="32"/>
      <c r="B28" s="37"/>
      <c r="C28" s="32"/>
      <c r="D28" s="118" t="s">
        <v>37</v>
      </c>
      <c r="E28" s="32"/>
      <c r="F28" s="32"/>
      <c r="G28" s="32"/>
      <c r="H28" s="32"/>
      <c r="I28" s="108"/>
      <c r="J28" s="119">
        <f>ROUND(J113,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7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 x14ac:dyDescent="0.2">
      <c r="A30" s="32"/>
      <c r="B30" s="37"/>
      <c r="C30" s="32"/>
      <c r="D30" s="32"/>
      <c r="E30" s="32"/>
      <c r="F30" s="120" t="s">
        <v>39</v>
      </c>
      <c r="G30" s="32"/>
      <c r="H30" s="32"/>
      <c r="I30" s="121" t="s">
        <v>38</v>
      </c>
      <c r="J30" s="120" t="s">
        <v>40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 x14ac:dyDescent="0.2">
      <c r="A31" s="32"/>
      <c r="B31" s="37"/>
      <c r="C31" s="32"/>
      <c r="D31" s="122" t="s">
        <v>41</v>
      </c>
      <c r="E31" s="107" t="s">
        <v>42</v>
      </c>
      <c r="F31" s="123">
        <f>ROUND((SUM(BE113:BE335)),  2)</f>
        <v>0</v>
      </c>
      <c r="G31" s="32"/>
      <c r="H31" s="32"/>
      <c r="I31" s="124">
        <v>0.21</v>
      </c>
      <c r="J31" s="123">
        <f>ROUND(((SUM(BE113:BE335))*I31),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107" t="s">
        <v>43</v>
      </c>
      <c r="F32" s="123">
        <f>ROUND((SUM(BF113:BF335)),  2)</f>
        <v>0</v>
      </c>
      <c r="G32" s="32"/>
      <c r="H32" s="32"/>
      <c r="I32" s="124">
        <v>0.15</v>
      </c>
      <c r="J32" s="123">
        <f>ROUND(((SUM(BF113:BF335))*I32),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 x14ac:dyDescent="0.2">
      <c r="A33" s="32"/>
      <c r="B33" s="37"/>
      <c r="C33" s="32"/>
      <c r="D33" s="32"/>
      <c r="E33" s="107" t="s">
        <v>44</v>
      </c>
      <c r="F33" s="123">
        <f>ROUND((SUM(BG113:BG335)),  2)</f>
        <v>0</v>
      </c>
      <c r="G33" s="32"/>
      <c r="H33" s="32"/>
      <c r="I33" s="124">
        <v>0.21</v>
      </c>
      <c r="J33" s="123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7"/>
      <c r="C34" s="32"/>
      <c r="D34" s="32"/>
      <c r="E34" s="107" t="s">
        <v>45</v>
      </c>
      <c r="F34" s="123">
        <f>ROUND((SUM(BH113:BH335)),  2)</f>
        <v>0</v>
      </c>
      <c r="G34" s="32"/>
      <c r="H34" s="32"/>
      <c r="I34" s="124">
        <v>0.15</v>
      </c>
      <c r="J34" s="123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07" t="s">
        <v>46</v>
      </c>
      <c r="F35" s="123">
        <f>ROUND((SUM(BI113:BI335)),  2)</f>
        <v>0</v>
      </c>
      <c r="G35" s="32"/>
      <c r="H35" s="32"/>
      <c r="I35" s="124">
        <v>0</v>
      </c>
      <c r="J35" s="123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 x14ac:dyDescent="0.2">
      <c r="A36" s="32"/>
      <c r="B36" s="37"/>
      <c r="C36" s="32"/>
      <c r="D36" s="32"/>
      <c r="E36" s="32"/>
      <c r="F36" s="32"/>
      <c r="G36" s="32"/>
      <c r="H36" s="32"/>
      <c r="I36" s="108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 x14ac:dyDescent="0.2">
      <c r="A37" s="32"/>
      <c r="B37" s="37"/>
      <c r="C37" s="125"/>
      <c r="D37" s="126" t="s">
        <v>47</v>
      </c>
      <c r="E37" s="127"/>
      <c r="F37" s="127"/>
      <c r="G37" s="128" t="s">
        <v>48</v>
      </c>
      <c r="H37" s="129" t="s">
        <v>49</v>
      </c>
      <c r="I37" s="130"/>
      <c r="J37" s="131">
        <f>SUM(J28:J35)</f>
        <v>0</v>
      </c>
      <c r="K37" s="1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 x14ac:dyDescent="0.2">
      <c r="A38" s="32"/>
      <c r="B38" s="37"/>
      <c r="C38" s="32"/>
      <c r="D38" s="32"/>
      <c r="E38" s="32"/>
      <c r="F38" s="32"/>
      <c r="G38" s="32"/>
      <c r="H38" s="32"/>
      <c r="I38" s="10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 x14ac:dyDescent="0.2">
      <c r="B39" s="18"/>
      <c r="I39" s="101"/>
      <c r="L39" s="18"/>
    </row>
    <row r="40" spans="1:31" s="1" customFormat="1" ht="14.45" customHeight="1" x14ac:dyDescent="0.2">
      <c r="B40" s="18"/>
      <c r="I40" s="101"/>
      <c r="L40" s="18"/>
    </row>
    <row r="41" spans="1:31" s="1" customFormat="1" ht="14.45" customHeight="1" x14ac:dyDescent="0.2">
      <c r="B41" s="18"/>
      <c r="I41" s="101"/>
      <c r="L41" s="18"/>
    </row>
    <row r="42" spans="1:31" s="1" customFormat="1" ht="14.45" customHeight="1" x14ac:dyDescent="0.2">
      <c r="B42" s="18"/>
      <c r="I42" s="101"/>
      <c r="L42" s="18"/>
    </row>
    <row r="43" spans="1:31" s="1" customFormat="1" ht="14.45" customHeight="1" x14ac:dyDescent="0.2">
      <c r="B43" s="18"/>
      <c r="I43" s="101"/>
      <c r="L43" s="18"/>
    </row>
    <row r="44" spans="1:31" s="1" customFormat="1" ht="14.45" customHeight="1" x14ac:dyDescent="0.2">
      <c r="B44" s="18"/>
      <c r="I44" s="101"/>
      <c r="L44" s="18"/>
    </row>
    <row r="45" spans="1:31" s="1" customFormat="1" ht="14.45" customHeight="1" x14ac:dyDescent="0.2">
      <c r="B45" s="18"/>
      <c r="I45" s="101"/>
      <c r="L45" s="18"/>
    </row>
    <row r="46" spans="1:31" s="1" customFormat="1" ht="14.45" customHeight="1" x14ac:dyDescent="0.2">
      <c r="B46" s="18"/>
      <c r="I46" s="101"/>
      <c r="L46" s="18"/>
    </row>
    <row r="47" spans="1:31" s="1" customFormat="1" ht="14.45" customHeight="1" x14ac:dyDescent="0.2">
      <c r="B47" s="18"/>
      <c r="I47" s="101"/>
      <c r="L47" s="18"/>
    </row>
    <row r="48" spans="1:31" s="1" customFormat="1" ht="14.45" customHeight="1" x14ac:dyDescent="0.2">
      <c r="B48" s="18"/>
      <c r="I48" s="101"/>
      <c r="L48" s="18"/>
    </row>
    <row r="49" spans="1:31" s="1" customFormat="1" ht="14.45" customHeight="1" x14ac:dyDescent="0.2">
      <c r="B49" s="18"/>
      <c r="I49" s="101"/>
      <c r="L49" s="18"/>
    </row>
    <row r="50" spans="1:31" s="2" customFormat="1" ht="14.45" customHeight="1" x14ac:dyDescent="0.2">
      <c r="B50" s="49"/>
      <c r="D50" s="133" t="s">
        <v>50</v>
      </c>
      <c r="E50" s="134"/>
      <c r="F50" s="134"/>
      <c r="G50" s="133" t="s">
        <v>51</v>
      </c>
      <c r="H50" s="134"/>
      <c r="I50" s="135"/>
      <c r="J50" s="134"/>
      <c r="K50" s="134"/>
      <c r="L50" s="49"/>
    </row>
    <row r="51" spans="1:31" ht="11.25" x14ac:dyDescent="0.2">
      <c r="B51" s="18"/>
      <c r="L51" s="18"/>
    </row>
    <row r="52" spans="1:31" ht="11.25" x14ac:dyDescent="0.2">
      <c r="B52" s="18"/>
      <c r="L52" s="18"/>
    </row>
    <row r="53" spans="1:31" ht="11.25" x14ac:dyDescent="0.2">
      <c r="B53" s="18"/>
      <c r="L53" s="18"/>
    </row>
    <row r="54" spans="1:31" ht="11.25" x14ac:dyDescent="0.2">
      <c r="B54" s="18"/>
      <c r="L54" s="18"/>
    </row>
    <row r="55" spans="1:31" ht="11.25" x14ac:dyDescent="0.2">
      <c r="B55" s="18"/>
      <c r="L55" s="18"/>
    </row>
    <row r="56" spans="1:31" ht="11.25" x14ac:dyDescent="0.2">
      <c r="B56" s="18"/>
      <c r="L56" s="18"/>
    </row>
    <row r="57" spans="1:31" ht="11.25" x14ac:dyDescent="0.2">
      <c r="B57" s="18"/>
      <c r="L57" s="18"/>
    </row>
    <row r="58" spans="1:31" ht="11.25" x14ac:dyDescent="0.2">
      <c r="B58" s="18"/>
      <c r="L58" s="18"/>
    </row>
    <row r="59" spans="1:31" ht="11.25" x14ac:dyDescent="0.2">
      <c r="B59" s="18"/>
      <c r="L59" s="18"/>
    </row>
    <row r="60" spans="1:31" ht="11.25" x14ac:dyDescent="0.2">
      <c r="B60" s="18"/>
      <c r="L60" s="18"/>
    </row>
    <row r="61" spans="1:31" s="2" customFormat="1" ht="12.75" x14ac:dyDescent="0.2">
      <c r="A61" s="32"/>
      <c r="B61" s="37"/>
      <c r="C61" s="32"/>
      <c r="D61" s="136" t="s">
        <v>52</v>
      </c>
      <c r="E61" s="137"/>
      <c r="F61" s="138" t="s">
        <v>53</v>
      </c>
      <c r="G61" s="136" t="s">
        <v>52</v>
      </c>
      <c r="H61" s="137"/>
      <c r="I61" s="139"/>
      <c r="J61" s="140" t="s">
        <v>53</v>
      </c>
      <c r="K61" s="137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x14ac:dyDescent="0.2">
      <c r="B62" s="18"/>
      <c r="L62" s="18"/>
    </row>
    <row r="63" spans="1:31" ht="11.25" x14ac:dyDescent="0.2">
      <c r="B63" s="18"/>
      <c r="L63" s="18"/>
    </row>
    <row r="64" spans="1:31" ht="11.25" x14ac:dyDescent="0.2">
      <c r="B64" s="18"/>
      <c r="L64" s="18"/>
    </row>
    <row r="65" spans="1:31" s="2" customFormat="1" ht="12.75" x14ac:dyDescent="0.2">
      <c r="A65" s="32"/>
      <c r="B65" s="37"/>
      <c r="C65" s="32"/>
      <c r="D65" s="133" t="s">
        <v>54</v>
      </c>
      <c r="E65" s="141"/>
      <c r="F65" s="141"/>
      <c r="G65" s="133" t="s">
        <v>55</v>
      </c>
      <c r="H65" s="141"/>
      <c r="I65" s="142"/>
      <c r="J65" s="141"/>
      <c r="K65" s="14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x14ac:dyDescent="0.2">
      <c r="B66" s="18"/>
      <c r="L66" s="18"/>
    </row>
    <row r="67" spans="1:31" ht="11.25" x14ac:dyDescent="0.2">
      <c r="B67" s="18"/>
      <c r="L67" s="18"/>
    </row>
    <row r="68" spans="1:31" ht="11.25" x14ac:dyDescent="0.2">
      <c r="B68" s="18"/>
      <c r="L68" s="18"/>
    </row>
    <row r="69" spans="1:31" ht="11.25" x14ac:dyDescent="0.2">
      <c r="B69" s="18"/>
      <c r="L69" s="18"/>
    </row>
    <row r="70" spans="1:31" ht="11.25" x14ac:dyDescent="0.2">
      <c r="B70" s="18"/>
      <c r="L70" s="18"/>
    </row>
    <row r="71" spans="1:31" ht="11.25" x14ac:dyDescent="0.2">
      <c r="B71" s="18"/>
      <c r="L71" s="18"/>
    </row>
    <row r="72" spans="1:31" ht="11.25" x14ac:dyDescent="0.2">
      <c r="B72" s="18"/>
      <c r="L72" s="18"/>
    </row>
    <row r="73" spans="1:31" ht="11.25" x14ac:dyDescent="0.2">
      <c r="B73" s="18"/>
      <c r="L73" s="18"/>
    </row>
    <row r="74" spans="1:31" ht="11.25" x14ac:dyDescent="0.2">
      <c r="B74" s="18"/>
      <c r="L74" s="18"/>
    </row>
    <row r="75" spans="1:31" ht="11.25" x14ac:dyDescent="0.2">
      <c r="B75" s="18"/>
      <c r="L75" s="18"/>
    </row>
    <row r="76" spans="1:31" s="2" customFormat="1" ht="12.75" x14ac:dyDescent="0.2">
      <c r="A76" s="32"/>
      <c r="B76" s="37"/>
      <c r="C76" s="32"/>
      <c r="D76" s="136" t="s">
        <v>52</v>
      </c>
      <c r="E76" s="137"/>
      <c r="F76" s="138" t="s">
        <v>53</v>
      </c>
      <c r="G76" s="136" t="s">
        <v>52</v>
      </c>
      <c r="H76" s="137"/>
      <c r="I76" s="139"/>
      <c r="J76" s="140" t="s">
        <v>53</v>
      </c>
      <c r="K76" s="137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86</v>
      </c>
      <c r="D82" s="34"/>
      <c r="E82" s="34"/>
      <c r="F82" s="34"/>
      <c r="G82" s="34"/>
      <c r="H82" s="34"/>
      <c r="I82" s="10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10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10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 x14ac:dyDescent="0.2">
      <c r="A85" s="32"/>
      <c r="B85" s="33"/>
      <c r="C85" s="34"/>
      <c r="D85" s="34"/>
      <c r="E85" s="259" t="str">
        <f>E7</f>
        <v>Oprava TV v úseku Záboří - Kolín</v>
      </c>
      <c r="F85" s="286"/>
      <c r="G85" s="286"/>
      <c r="H85" s="286"/>
      <c r="I85" s="10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 x14ac:dyDescent="0.2">
      <c r="A86" s="32"/>
      <c r="B86" s="33"/>
      <c r="C86" s="34"/>
      <c r="D86" s="34"/>
      <c r="E86" s="34"/>
      <c r="F86" s="34"/>
      <c r="G86" s="34"/>
      <c r="H86" s="34"/>
      <c r="I86" s="10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 x14ac:dyDescent="0.2">
      <c r="A87" s="32"/>
      <c r="B87" s="33"/>
      <c r="C87" s="27" t="s">
        <v>20</v>
      </c>
      <c r="D87" s="34"/>
      <c r="E87" s="34"/>
      <c r="F87" s="25" t="str">
        <f>F10</f>
        <v xml:space="preserve"> </v>
      </c>
      <c r="G87" s="34"/>
      <c r="H87" s="34"/>
      <c r="I87" s="110" t="s">
        <v>22</v>
      </c>
      <c r="J87" s="64" t="str">
        <f>IF(J10="","",J10)</f>
        <v>20. 2. 2020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10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4.85" customHeight="1" x14ac:dyDescent="0.2">
      <c r="A89" s="32"/>
      <c r="B89" s="33"/>
      <c r="C89" s="27" t="s">
        <v>24</v>
      </c>
      <c r="D89" s="34"/>
      <c r="E89" s="34"/>
      <c r="F89" s="25" t="str">
        <f>E13</f>
        <v>Správa železnic, s.o. OŘ Hradec Králové</v>
      </c>
      <c r="G89" s="34"/>
      <c r="H89" s="34"/>
      <c r="I89" s="110" t="s">
        <v>32</v>
      </c>
      <c r="J89" s="30" t="str">
        <f>E19</f>
        <v xml:space="preserve"> 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4.85" customHeight="1" x14ac:dyDescent="0.2">
      <c r="A90" s="32"/>
      <c r="B90" s="33"/>
      <c r="C90" s="27" t="s">
        <v>30</v>
      </c>
      <c r="D90" s="34"/>
      <c r="E90" s="34"/>
      <c r="F90" s="25" t="str">
        <f>IF(E16="","",E16)</f>
        <v>Vyplň údaj</v>
      </c>
      <c r="G90" s="34"/>
      <c r="H90" s="34"/>
      <c r="I90" s="110" t="s">
        <v>34</v>
      </c>
      <c r="J90" s="30" t="str">
        <f>E22</f>
        <v>Jiří Feltl</v>
      </c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 x14ac:dyDescent="0.2">
      <c r="A91" s="32"/>
      <c r="B91" s="33"/>
      <c r="C91" s="34"/>
      <c r="D91" s="34"/>
      <c r="E91" s="34"/>
      <c r="F91" s="34"/>
      <c r="G91" s="34"/>
      <c r="H91" s="34"/>
      <c r="I91" s="108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 x14ac:dyDescent="0.2">
      <c r="A92" s="32"/>
      <c r="B92" s="33"/>
      <c r="C92" s="149" t="s">
        <v>87</v>
      </c>
      <c r="D92" s="150"/>
      <c r="E92" s="150"/>
      <c r="F92" s="150"/>
      <c r="G92" s="150"/>
      <c r="H92" s="150"/>
      <c r="I92" s="151"/>
      <c r="J92" s="152" t="s">
        <v>88</v>
      </c>
      <c r="K92" s="150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10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 x14ac:dyDescent="0.2">
      <c r="A94" s="32"/>
      <c r="B94" s="33"/>
      <c r="C94" s="153" t="s">
        <v>89</v>
      </c>
      <c r="D94" s="34"/>
      <c r="E94" s="34"/>
      <c r="F94" s="34"/>
      <c r="G94" s="34"/>
      <c r="H94" s="34"/>
      <c r="I94" s="108"/>
      <c r="J94" s="82">
        <f>J113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90</v>
      </c>
    </row>
    <row r="95" spans="1:47" s="9" customFormat="1" ht="24.95" customHeight="1" x14ac:dyDescent="0.2">
      <c r="B95" s="154"/>
      <c r="C95" s="155"/>
      <c r="D95" s="156" t="s">
        <v>91</v>
      </c>
      <c r="E95" s="157"/>
      <c r="F95" s="157"/>
      <c r="G95" s="157"/>
      <c r="H95" s="157"/>
      <c r="I95" s="158"/>
      <c r="J95" s="159">
        <f>J114</f>
        <v>0</v>
      </c>
      <c r="K95" s="155"/>
      <c r="L95" s="160"/>
    </row>
    <row r="96" spans="1:47" s="2" customFormat="1" ht="21.75" customHeight="1" x14ac:dyDescent="0.2">
      <c r="A96" s="32"/>
      <c r="B96" s="33"/>
      <c r="C96" s="34"/>
      <c r="D96" s="34"/>
      <c r="E96" s="34"/>
      <c r="F96" s="34"/>
      <c r="G96" s="34"/>
      <c r="H96" s="34"/>
      <c r="I96" s="108"/>
      <c r="J96" s="34"/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31" s="2" customFormat="1" ht="6.95" customHeight="1" x14ac:dyDescent="0.2">
      <c r="A97" s="32"/>
      <c r="B97" s="52"/>
      <c r="C97" s="53"/>
      <c r="D97" s="53"/>
      <c r="E97" s="53"/>
      <c r="F97" s="53"/>
      <c r="G97" s="53"/>
      <c r="H97" s="53"/>
      <c r="I97" s="145"/>
      <c r="J97" s="53"/>
      <c r="K97" s="53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101" spans="1:31" s="2" customFormat="1" ht="6.95" customHeight="1" x14ac:dyDescent="0.2">
      <c r="A101" s="32"/>
      <c r="B101" s="54"/>
      <c r="C101" s="55"/>
      <c r="D101" s="55"/>
      <c r="E101" s="55"/>
      <c r="F101" s="55"/>
      <c r="G101" s="55"/>
      <c r="H101" s="55"/>
      <c r="I101" s="148"/>
      <c r="J101" s="55"/>
      <c r="K101" s="55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24.95" customHeight="1" x14ac:dyDescent="0.2">
      <c r="A102" s="32"/>
      <c r="B102" s="33"/>
      <c r="C102" s="21" t="s">
        <v>92</v>
      </c>
      <c r="D102" s="34"/>
      <c r="E102" s="34"/>
      <c r="F102" s="34"/>
      <c r="G102" s="34"/>
      <c r="H102" s="34"/>
      <c r="I102" s="108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 x14ac:dyDescent="0.2">
      <c r="A103" s="32"/>
      <c r="B103" s="33"/>
      <c r="C103" s="34"/>
      <c r="D103" s="34"/>
      <c r="E103" s="34"/>
      <c r="F103" s="34"/>
      <c r="G103" s="34"/>
      <c r="H103" s="34"/>
      <c r="I103" s="108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12" customHeight="1" x14ac:dyDescent="0.2">
      <c r="A104" s="32"/>
      <c r="B104" s="33"/>
      <c r="C104" s="27" t="s">
        <v>16</v>
      </c>
      <c r="D104" s="34"/>
      <c r="E104" s="34"/>
      <c r="F104" s="34"/>
      <c r="G104" s="34"/>
      <c r="H104" s="34"/>
      <c r="I104" s="108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4.45" customHeight="1" x14ac:dyDescent="0.2">
      <c r="A105" s="32"/>
      <c r="B105" s="33"/>
      <c r="C105" s="34"/>
      <c r="D105" s="34"/>
      <c r="E105" s="259" t="str">
        <f>E7</f>
        <v>Oprava TV v úseku Záboří - Kolín</v>
      </c>
      <c r="F105" s="286"/>
      <c r="G105" s="286"/>
      <c r="H105" s="286"/>
      <c r="I105" s="108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 x14ac:dyDescent="0.2">
      <c r="A106" s="32"/>
      <c r="B106" s="33"/>
      <c r="C106" s="34"/>
      <c r="D106" s="34"/>
      <c r="E106" s="34"/>
      <c r="F106" s="34"/>
      <c r="G106" s="34"/>
      <c r="H106" s="34"/>
      <c r="I106" s="108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33"/>
      <c r="C107" s="27" t="s">
        <v>20</v>
      </c>
      <c r="D107" s="34"/>
      <c r="E107" s="34"/>
      <c r="F107" s="25" t="str">
        <f>F10</f>
        <v xml:space="preserve"> </v>
      </c>
      <c r="G107" s="34"/>
      <c r="H107" s="34"/>
      <c r="I107" s="110" t="s">
        <v>22</v>
      </c>
      <c r="J107" s="64" t="str">
        <f>IF(J10="","",J10)</f>
        <v>20. 2. 2020</v>
      </c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 x14ac:dyDescent="0.2">
      <c r="A108" s="32"/>
      <c r="B108" s="33"/>
      <c r="C108" s="34"/>
      <c r="D108" s="34"/>
      <c r="E108" s="34"/>
      <c r="F108" s="34"/>
      <c r="G108" s="34"/>
      <c r="H108" s="34"/>
      <c r="I108" s="10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4.85" customHeight="1" x14ac:dyDescent="0.2">
      <c r="A109" s="32"/>
      <c r="B109" s="33"/>
      <c r="C109" s="27" t="s">
        <v>24</v>
      </c>
      <c r="D109" s="34"/>
      <c r="E109" s="34"/>
      <c r="F109" s="25" t="str">
        <f>E13</f>
        <v>Správa železnic, s.o. OŘ Hradec Králové</v>
      </c>
      <c r="G109" s="34"/>
      <c r="H109" s="34"/>
      <c r="I109" s="110" t="s">
        <v>32</v>
      </c>
      <c r="J109" s="30" t="str">
        <f>E19</f>
        <v xml:space="preserve"> </v>
      </c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4.85" customHeight="1" x14ac:dyDescent="0.2">
      <c r="A110" s="32"/>
      <c r="B110" s="33"/>
      <c r="C110" s="27" t="s">
        <v>30</v>
      </c>
      <c r="D110" s="34"/>
      <c r="E110" s="34"/>
      <c r="F110" s="25" t="str">
        <f>IF(E16="","",E16)</f>
        <v>Vyplň údaj</v>
      </c>
      <c r="G110" s="34"/>
      <c r="H110" s="34"/>
      <c r="I110" s="110" t="s">
        <v>34</v>
      </c>
      <c r="J110" s="30" t="str">
        <f>E22</f>
        <v>Jiří Feltl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0.35" customHeight="1" x14ac:dyDescent="0.2">
      <c r="A111" s="32"/>
      <c r="B111" s="33"/>
      <c r="C111" s="34"/>
      <c r="D111" s="34"/>
      <c r="E111" s="34"/>
      <c r="F111" s="34"/>
      <c r="G111" s="34"/>
      <c r="H111" s="34"/>
      <c r="I111" s="10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10" customFormat="1" ht="29.25" customHeight="1" x14ac:dyDescent="0.2">
      <c r="A112" s="161"/>
      <c r="B112" s="162"/>
      <c r="C112" s="163" t="s">
        <v>93</v>
      </c>
      <c r="D112" s="164" t="s">
        <v>62</v>
      </c>
      <c r="E112" s="164" t="s">
        <v>58</v>
      </c>
      <c r="F112" s="164" t="s">
        <v>59</v>
      </c>
      <c r="G112" s="164" t="s">
        <v>94</v>
      </c>
      <c r="H112" s="164" t="s">
        <v>95</v>
      </c>
      <c r="I112" s="165" t="s">
        <v>96</v>
      </c>
      <c r="J112" s="164" t="s">
        <v>88</v>
      </c>
      <c r="K112" s="166" t="s">
        <v>97</v>
      </c>
      <c r="L112" s="167"/>
      <c r="M112" s="73" t="s">
        <v>1</v>
      </c>
      <c r="N112" s="74" t="s">
        <v>41</v>
      </c>
      <c r="O112" s="74" t="s">
        <v>98</v>
      </c>
      <c r="P112" s="74" t="s">
        <v>99</v>
      </c>
      <c r="Q112" s="74" t="s">
        <v>100</v>
      </c>
      <c r="R112" s="74" t="s">
        <v>101</v>
      </c>
      <c r="S112" s="74" t="s">
        <v>102</v>
      </c>
      <c r="T112" s="75" t="s">
        <v>103</v>
      </c>
      <c r="U112" s="161"/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61"/>
    </row>
    <row r="113" spans="1:65" s="2" customFormat="1" ht="22.9" customHeight="1" x14ac:dyDescent="0.25">
      <c r="A113" s="32"/>
      <c r="B113" s="33"/>
      <c r="C113" s="80" t="s">
        <v>104</v>
      </c>
      <c r="D113" s="34"/>
      <c r="E113" s="34"/>
      <c r="F113" s="34"/>
      <c r="G113" s="34"/>
      <c r="H113" s="34"/>
      <c r="I113" s="108"/>
      <c r="J113" s="168">
        <f>BK113</f>
        <v>0</v>
      </c>
      <c r="K113" s="34"/>
      <c r="L113" s="37"/>
      <c r="M113" s="76"/>
      <c r="N113" s="169"/>
      <c r="O113" s="77"/>
      <c r="P113" s="170">
        <f>P114</f>
        <v>0</v>
      </c>
      <c r="Q113" s="77"/>
      <c r="R113" s="170">
        <f>R114</f>
        <v>0</v>
      </c>
      <c r="S113" s="77"/>
      <c r="T113" s="171">
        <f>T114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76</v>
      </c>
      <c r="AU113" s="15" t="s">
        <v>90</v>
      </c>
      <c r="BK113" s="172">
        <f>BK114</f>
        <v>0</v>
      </c>
    </row>
    <row r="114" spans="1:65" s="11" customFormat="1" ht="25.9" customHeight="1" x14ac:dyDescent="0.2">
      <c r="B114" s="173"/>
      <c r="C114" s="174"/>
      <c r="D114" s="175" t="s">
        <v>76</v>
      </c>
      <c r="E114" s="176" t="s">
        <v>105</v>
      </c>
      <c r="F114" s="176" t="s">
        <v>106</v>
      </c>
      <c r="G114" s="174"/>
      <c r="H114" s="174"/>
      <c r="I114" s="177"/>
      <c r="J114" s="178">
        <f>BK114</f>
        <v>0</v>
      </c>
      <c r="K114" s="174"/>
      <c r="L114" s="179"/>
      <c r="M114" s="180"/>
      <c r="N114" s="181"/>
      <c r="O114" s="181"/>
      <c r="P114" s="182">
        <f>SUM(P115:P335)</f>
        <v>0</v>
      </c>
      <c r="Q114" s="181"/>
      <c r="R114" s="182">
        <f>SUM(R115:R335)</f>
        <v>0</v>
      </c>
      <c r="S114" s="181"/>
      <c r="T114" s="183">
        <f>SUM(T115:T335)</f>
        <v>0</v>
      </c>
      <c r="AR114" s="184" t="s">
        <v>107</v>
      </c>
      <c r="AT114" s="185" t="s">
        <v>76</v>
      </c>
      <c r="AU114" s="185" t="s">
        <v>77</v>
      </c>
      <c r="AY114" s="184" t="s">
        <v>108</v>
      </c>
      <c r="BK114" s="186">
        <f>SUM(BK115:BK335)</f>
        <v>0</v>
      </c>
    </row>
    <row r="115" spans="1:65" s="2" customFormat="1" ht="20.45" customHeight="1" x14ac:dyDescent="0.2">
      <c r="A115" s="32"/>
      <c r="B115" s="33"/>
      <c r="C115" s="187" t="s">
        <v>109</v>
      </c>
      <c r="D115" s="187" t="s">
        <v>110</v>
      </c>
      <c r="E115" s="188" t="s">
        <v>111</v>
      </c>
      <c r="F115" s="189" t="s">
        <v>112</v>
      </c>
      <c r="G115" s="190" t="s">
        <v>113</v>
      </c>
      <c r="H115" s="191">
        <v>304</v>
      </c>
      <c r="I115" s="192"/>
      <c r="J115" s="193">
        <f>ROUND(I115*H115,2)</f>
        <v>0</v>
      </c>
      <c r="K115" s="189" t="s">
        <v>114</v>
      </c>
      <c r="L115" s="37"/>
      <c r="M115" s="194" t="s">
        <v>1</v>
      </c>
      <c r="N115" s="195" t="s">
        <v>42</v>
      </c>
      <c r="O115" s="69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115</v>
      </c>
      <c r="AT115" s="198" t="s">
        <v>110</v>
      </c>
      <c r="AU115" s="198" t="s">
        <v>82</v>
      </c>
      <c r="AY115" s="15" t="s">
        <v>108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82</v>
      </c>
      <c r="BK115" s="199">
        <f>ROUND(I115*H115,2)</f>
        <v>0</v>
      </c>
      <c r="BL115" s="15" t="s">
        <v>115</v>
      </c>
      <c r="BM115" s="198" t="s">
        <v>116</v>
      </c>
    </row>
    <row r="116" spans="1:65" s="2" customFormat="1" ht="29.25" x14ac:dyDescent="0.2">
      <c r="A116" s="32"/>
      <c r="B116" s="33"/>
      <c r="C116" s="34"/>
      <c r="D116" s="200" t="s">
        <v>117</v>
      </c>
      <c r="E116" s="34"/>
      <c r="F116" s="201" t="s">
        <v>118</v>
      </c>
      <c r="G116" s="34"/>
      <c r="H116" s="34"/>
      <c r="I116" s="108"/>
      <c r="J116" s="34"/>
      <c r="K116" s="34"/>
      <c r="L116" s="37"/>
      <c r="M116" s="202"/>
      <c r="N116" s="203"/>
      <c r="O116" s="69"/>
      <c r="P116" s="69"/>
      <c r="Q116" s="69"/>
      <c r="R116" s="69"/>
      <c r="S116" s="69"/>
      <c r="T116" s="70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117</v>
      </c>
      <c r="AU116" s="15" t="s">
        <v>82</v>
      </c>
    </row>
    <row r="117" spans="1:65" s="2" customFormat="1" ht="19.5" x14ac:dyDescent="0.2">
      <c r="A117" s="32"/>
      <c r="B117" s="33"/>
      <c r="C117" s="34"/>
      <c r="D117" s="200" t="s">
        <v>119</v>
      </c>
      <c r="E117" s="34"/>
      <c r="F117" s="204" t="s">
        <v>120</v>
      </c>
      <c r="G117" s="34"/>
      <c r="H117" s="34"/>
      <c r="I117" s="108"/>
      <c r="J117" s="34"/>
      <c r="K117" s="34"/>
      <c r="L117" s="37"/>
      <c r="M117" s="202"/>
      <c r="N117" s="203"/>
      <c r="O117" s="69"/>
      <c r="P117" s="69"/>
      <c r="Q117" s="69"/>
      <c r="R117" s="69"/>
      <c r="S117" s="69"/>
      <c r="T117" s="70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119</v>
      </c>
      <c r="AU117" s="15" t="s">
        <v>82</v>
      </c>
    </row>
    <row r="118" spans="1:65" s="12" customFormat="1" ht="11.25" x14ac:dyDescent="0.2">
      <c r="B118" s="205"/>
      <c r="C118" s="206"/>
      <c r="D118" s="200" t="s">
        <v>121</v>
      </c>
      <c r="E118" s="207" t="s">
        <v>1</v>
      </c>
      <c r="F118" s="208" t="s">
        <v>122</v>
      </c>
      <c r="G118" s="206"/>
      <c r="H118" s="209">
        <v>58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121</v>
      </c>
      <c r="AU118" s="215" t="s">
        <v>82</v>
      </c>
      <c r="AV118" s="12" t="s">
        <v>84</v>
      </c>
      <c r="AW118" s="12" t="s">
        <v>33</v>
      </c>
      <c r="AX118" s="12" t="s">
        <v>77</v>
      </c>
      <c r="AY118" s="215" t="s">
        <v>108</v>
      </c>
    </row>
    <row r="119" spans="1:65" s="12" customFormat="1" ht="11.25" x14ac:dyDescent="0.2">
      <c r="B119" s="205"/>
      <c r="C119" s="206"/>
      <c r="D119" s="200" t="s">
        <v>121</v>
      </c>
      <c r="E119" s="207" t="s">
        <v>1</v>
      </c>
      <c r="F119" s="208" t="s">
        <v>123</v>
      </c>
      <c r="G119" s="206"/>
      <c r="H119" s="209">
        <v>93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121</v>
      </c>
      <c r="AU119" s="215" t="s">
        <v>82</v>
      </c>
      <c r="AV119" s="12" t="s">
        <v>84</v>
      </c>
      <c r="AW119" s="12" t="s">
        <v>33</v>
      </c>
      <c r="AX119" s="12" t="s">
        <v>77</v>
      </c>
      <c r="AY119" s="215" t="s">
        <v>108</v>
      </c>
    </row>
    <row r="120" spans="1:65" s="12" customFormat="1" ht="11.25" x14ac:dyDescent="0.2">
      <c r="B120" s="205"/>
      <c r="C120" s="206"/>
      <c r="D120" s="200" t="s">
        <v>121</v>
      </c>
      <c r="E120" s="207" t="s">
        <v>1</v>
      </c>
      <c r="F120" s="208" t="s">
        <v>124</v>
      </c>
      <c r="G120" s="206"/>
      <c r="H120" s="209">
        <v>61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121</v>
      </c>
      <c r="AU120" s="215" t="s">
        <v>82</v>
      </c>
      <c r="AV120" s="12" t="s">
        <v>84</v>
      </c>
      <c r="AW120" s="12" t="s">
        <v>33</v>
      </c>
      <c r="AX120" s="12" t="s">
        <v>77</v>
      </c>
      <c r="AY120" s="215" t="s">
        <v>108</v>
      </c>
    </row>
    <row r="121" spans="1:65" s="12" customFormat="1" ht="11.25" x14ac:dyDescent="0.2">
      <c r="B121" s="205"/>
      <c r="C121" s="206"/>
      <c r="D121" s="200" t="s">
        <v>121</v>
      </c>
      <c r="E121" s="207" t="s">
        <v>1</v>
      </c>
      <c r="F121" s="208" t="s">
        <v>125</v>
      </c>
      <c r="G121" s="206"/>
      <c r="H121" s="209">
        <v>92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121</v>
      </c>
      <c r="AU121" s="215" t="s">
        <v>82</v>
      </c>
      <c r="AV121" s="12" t="s">
        <v>84</v>
      </c>
      <c r="AW121" s="12" t="s">
        <v>33</v>
      </c>
      <c r="AX121" s="12" t="s">
        <v>77</v>
      </c>
      <c r="AY121" s="215" t="s">
        <v>108</v>
      </c>
    </row>
    <row r="122" spans="1:65" s="13" customFormat="1" ht="11.25" x14ac:dyDescent="0.2">
      <c r="B122" s="216"/>
      <c r="C122" s="217"/>
      <c r="D122" s="200" t="s">
        <v>121</v>
      </c>
      <c r="E122" s="218" t="s">
        <v>1</v>
      </c>
      <c r="F122" s="219" t="s">
        <v>126</v>
      </c>
      <c r="G122" s="217"/>
      <c r="H122" s="220">
        <v>304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121</v>
      </c>
      <c r="AU122" s="226" t="s">
        <v>82</v>
      </c>
      <c r="AV122" s="13" t="s">
        <v>107</v>
      </c>
      <c r="AW122" s="13" t="s">
        <v>33</v>
      </c>
      <c r="AX122" s="13" t="s">
        <v>82</v>
      </c>
      <c r="AY122" s="226" t="s">
        <v>108</v>
      </c>
    </row>
    <row r="123" spans="1:65" s="2" customFormat="1" ht="30.95" customHeight="1" x14ac:dyDescent="0.2">
      <c r="A123" s="32"/>
      <c r="B123" s="33"/>
      <c r="C123" s="227" t="s">
        <v>127</v>
      </c>
      <c r="D123" s="227" t="s">
        <v>128</v>
      </c>
      <c r="E123" s="228" t="s">
        <v>129</v>
      </c>
      <c r="F123" s="229" t="s">
        <v>130</v>
      </c>
      <c r="G123" s="230" t="s">
        <v>113</v>
      </c>
      <c r="H123" s="231">
        <v>12</v>
      </c>
      <c r="I123" s="232"/>
      <c r="J123" s="233">
        <f>ROUND(I123*H123,2)</f>
        <v>0</v>
      </c>
      <c r="K123" s="229" t="s">
        <v>114</v>
      </c>
      <c r="L123" s="234"/>
      <c r="M123" s="235" t="s">
        <v>1</v>
      </c>
      <c r="N123" s="236" t="s">
        <v>42</v>
      </c>
      <c r="O123" s="69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8" t="s">
        <v>131</v>
      </c>
      <c r="AT123" s="198" t="s">
        <v>128</v>
      </c>
      <c r="AU123" s="198" t="s">
        <v>82</v>
      </c>
      <c r="AY123" s="15" t="s">
        <v>108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82</v>
      </c>
      <c r="BK123" s="199">
        <f>ROUND(I123*H123,2)</f>
        <v>0</v>
      </c>
      <c r="BL123" s="15" t="s">
        <v>131</v>
      </c>
      <c r="BM123" s="198" t="s">
        <v>132</v>
      </c>
    </row>
    <row r="124" spans="1:65" s="2" customFormat="1" ht="29.25" x14ac:dyDescent="0.2">
      <c r="A124" s="32"/>
      <c r="B124" s="33"/>
      <c r="C124" s="34"/>
      <c r="D124" s="200" t="s">
        <v>117</v>
      </c>
      <c r="E124" s="34"/>
      <c r="F124" s="201" t="s">
        <v>130</v>
      </c>
      <c r="G124" s="34"/>
      <c r="H124" s="34"/>
      <c r="I124" s="108"/>
      <c r="J124" s="34"/>
      <c r="K124" s="34"/>
      <c r="L124" s="37"/>
      <c r="M124" s="202"/>
      <c r="N124" s="203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117</v>
      </c>
      <c r="AU124" s="15" t="s">
        <v>82</v>
      </c>
    </row>
    <row r="125" spans="1:65" s="12" customFormat="1" ht="22.5" x14ac:dyDescent="0.2">
      <c r="B125" s="205"/>
      <c r="C125" s="206"/>
      <c r="D125" s="200" t="s">
        <v>121</v>
      </c>
      <c r="E125" s="207" t="s">
        <v>1</v>
      </c>
      <c r="F125" s="208" t="s">
        <v>133</v>
      </c>
      <c r="G125" s="206"/>
      <c r="H125" s="209">
        <v>6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121</v>
      </c>
      <c r="AU125" s="215" t="s">
        <v>82</v>
      </c>
      <c r="AV125" s="12" t="s">
        <v>84</v>
      </c>
      <c r="AW125" s="12" t="s">
        <v>33</v>
      </c>
      <c r="AX125" s="12" t="s">
        <v>77</v>
      </c>
      <c r="AY125" s="215" t="s">
        <v>108</v>
      </c>
    </row>
    <row r="126" spans="1:65" s="12" customFormat="1" ht="22.5" x14ac:dyDescent="0.2">
      <c r="B126" s="205"/>
      <c r="C126" s="206"/>
      <c r="D126" s="200" t="s">
        <v>121</v>
      </c>
      <c r="E126" s="207" t="s">
        <v>1</v>
      </c>
      <c r="F126" s="208" t="s">
        <v>134</v>
      </c>
      <c r="G126" s="206"/>
      <c r="H126" s="209">
        <v>6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121</v>
      </c>
      <c r="AU126" s="215" t="s">
        <v>82</v>
      </c>
      <c r="AV126" s="12" t="s">
        <v>84</v>
      </c>
      <c r="AW126" s="12" t="s">
        <v>33</v>
      </c>
      <c r="AX126" s="12" t="s">
        <v>77</v>
      </c>
      <c r="AY126" s="215" t="s">
        <v>108</v>
      </c>
    </row>
    <row r="127" spans="1:65" s="13" customFormat="1" ht="11.25" x14ac:dyDescent="0.2">
      <c r="B127" s="216"/>
      <c r="C127" s="217"/>
      <c r="D127" s="200" t="s">
        <v>121</v>
      </c>
      <c r="E127" s="218" t="s">
        <v>1</v>
      </c>
      <c r="F127" s="219" t="s">
        <v>126</v>
      </c>
      <c r="G127" s="217"/>
      <c r="H127" s="220">
        <v>12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121</v>
      </c>
      <c r="AU127" s="226" t="s">
        <v>82</v>
      </c>
      <c r="AV127" s="13" t="s">
        <v>107</v>
      </c>
      <c r="AW127" s="13" t="s">
        <v>33</v>
      </c>
      <c r="AX127" s="13" t="s">
        <v>82</v>
      </c>
      <c r="AY127" s="226" t="s">
        <v>108</v>
      </c>
    </row>
    <row r="128" spans="1:65" s="2" customFormat="1" ht="20.45" customHeight="1" x14ac:dyDescent="0.2">
      <c r="A128" s="32"/>
      <c r="B128" s="33"/>
      <c r="C128" s="187" t="s">
        <v>135</v>
      </c>
      <c r="D128" s="187" t="s">
        <v>110</v>
      </c>
      <c r="E128" s="188" t="s">
        <v>136</v>
      </c>
      <c r="F128" s="189" t="s">
        <v>137</v>
      </c>
      <c r="G128" s="190" t="s">
        <v>113</v>
      </c>
      <c r="H128" s="191">
        <v>90</v>
      </c>
      <c r="I128" s="192"/>
      <c r="J128" s="193">
        <f>ROUND(I128*H128,2)</f>
        <v>0</v>
      </c>
      <c r="K128" s="189" t="s">
        <v>114</v>
      </c>
      <c r="L128" s="37"/>
      <c r="M128" s="194" t="s">
        <v>1</v>
      </c>
      <c r="N128" s="195" t="s">
        <v>42</v>
      </c>
      <c r="O128" s="69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8" t="s">
        <v>115</v>
      </c>
      <c r="AT128" s="198" t="s">
        <v>110</v>
      </c>
      <c r="AU128" s="198" t="s">
        <v>82</v>
      </c>
      <c r="AY128" s="15" t="s">
        <v>108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82</v>
      </c>
      <c r="BK128" s="199">
        <f>ROUND(I128*H128,2)</f>
        <v>0</v>
      </c>
      <c r="BL128" s="15" t="s">
        <v>115</v>
      </c>
      <c r="BM128" s="198" t="s">
        <v>138</v>
      </c>
    </row>
    <row r="129" spans="1:51" s="2" customFormat="1" ht="19.5" x14ac:dyDescent="0.2">
      <c r="A129" s="32"/>
      <c r="B129" s="33"/>
      <c r="C129" s="34"/>
      <c r="D129" s="200" t="s">
        <v>117</v>
      </c>
      <c r="E129" s="34"/>
      <c r="F129" s="201" t="s">
        <v>139</v>
      </c>
      <c r="G129" s="34"/>
      <c r="H129" s="34"/>
      <c r="I129" s="108"/>
      <c r="J129" s="34"/>
      <c r="K129" s="34"/>
      <c r="L129" s="37"/>
      <c r="M129" s="202"/>
      <c r="N129" s="203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117</v>
      </c>
      <c r="AU129" s="15" t="s">
        <v>82</v>
      </c>
    </row>
    <row r="130" spans="1:51" s="2" customFormat="1" ht="39" x14ac:dyDescent="0.2">
      <c r="A130" s="32"/>
      <c r="B130" s="33"/>
      <c r="C130" s="34"/>
      <c r="D130" s="200" t="s">
        <v>119</v>
      </c>
      <c r="E130" s="34"/>
      <c r="F130" s="204" t="s">
        <v>140</v>
      </c>
      <c r="G130" s="34"/>
      <c r="H130" s="34"/>
      <c r="I130" s="108"/>
      <c r="J130" s="34"/>
      <c r="K130" s="34"/>
      <c r="L130" s="37"/>
      <c r="M130" s="202"/>
      <c r="N130" s="203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119</v>
      </c>
      <c r="AU130" s="15" t="s">
        <v>82</v>
      </c>
    </row>
    <row r="131" spans="1:51" s="12" customFormat="1" ht="11.25" x14ac:dyDescent="0.2">
      <c r="B131" s="205"/>
      <c r="C131" s="206"/>
      <c r="D131" s="200" t="s">
        <v>121</v>
      </c>
      <c r="E131" s="207" t="s">
        <v>1</v>
      </c>
      <c r="F131" s="208" t="s">
        <v>141</v>
      </c>
      <c r="G131" s="206"/>
      <c r="H131" s="209">
        <v>3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121</v>
      </c>
      <c r="AU131" s="215" t="s">
        <v>82</v>
      </c>
      <c r="AV131" s="12" t="s">
        <v>84</v>
      </c>
      <c r="AW131" s="12" t="s">
        <v>33</v>
      </c>
      <c r="AX131" s="12" t="s">
        <v>77</v>
      </c>
      <c r="AY131" s="215" t="s">
        <v>108</v>
      </c>
    </row>
    <row r="132" spans="1:51" s="12" customFormat="1" ht="11.25" x14ac:dyDescent="0.2">
      <c r="B132" s="205"/>
      <c r="C132" s="206"/>
      <c r="D132" s="200" t="s">
        <v>121</v>
      </c>
      <c r="E132" s="207" t="s">
        <v>1</v>
      </c>
      <c r="F132" s="208" t="s">
        <v>142</v>
      </c>
      <c r="G132" s="206"/>
      <c r="H132" s="209">
        <v>6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121</v>
      </c>
      <c r="AU132" s="215" t="s">
        <v>82</v>
      </c>
      <c r="AV132" s="12" t="s">
        <v>84</v>
      </c>
      <c r="AW132" s="12" t="s">
        <v>33</v>
      </c>
      <c r="AX132" s="12" t="s">
        <v>77</v>
      </c>
      <c r="AY132" s="215" t="s">
        <v>108</v>
      </c>
    </row>
    <row r="133" spans="1:51" s="12" customFormat="1" ht="11.25" x14ac:dyDescent="0.2">
      <c r="B133" s="205"/>
      <c r="C133" s="206"/>
      <c r="D133" s="200" t="s">
        <v>121</v>
      </c>
      <c r="E133" s="207" t="s">
        <v>1</v>
      </c>
      <c r="F133" s="208" t="s">
        <v>143</v>
      </c>
      <c r="G133" s="206"/>
      <c r="H133" s="209">
        <v>6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121</v>
      </c>
      <c r="AU133" s="215" t="s">
        <v>82</v>
      </c>
      <c r="AV133" s="12" t="s">
        <v>84</v>
      </c>
      <c r="AW133" s="12" t="s">
        <v>33</v>
      </c>
      <c r="AX133" s="12" t="s">
        <v>77</v>
      </c>
      <c r="AY133" s="215" t="s">
        <v>108</v>
      </c>
    </row>
    <row r="134" spans="1:51" s="12" customFormat="1" ht="11.25" x14ac:dyDescent="0.2">
      <c r="B134" s="205"/>
      <c r="C134" s="206"/>
      <c r="D134" s="200" t="s">
        <v>121</v>
      </c>
      <c r="E134" s="207" t="s">
        <v>1</v>
      </c>
      <c r="F134" s="208" t="s">
        <v>144</v>
      </c>
      <c r="G134" s="206"/>
      <c r="H134" s="209">
        <v>9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121</v>
      </c>
      <c r="AU134" s="215" t="s">
        <v>82</v>
      </c>
      <c r="AV134" s="12" t="s">
        <v>84</v>
      </c>
      <c r="AW134" s="12" t="s">
        <v>33</v>
      </c>
      <c r="AX134" s="12" t="s">
        <v>77</v>
      </c>
      <c r="AY134" s="215" t="s">
        <v>108</v>
      </c>
    </row>
    <row r="135" spans="1:51" s="12" customFormat="1" ht="11.25" x14ac:dyDescent="0.2">
      <c r="B135" s="205"/>
      <c r="C135" s="206"/>
      <c r="D135" s="200" t="s">
        <v>121</v>
      </c>
      <c r="E135" s="207" t="s">
        <v>1</v>
      </c>
      <c r="F135" s="208" t="s">
        <v>145</v>
      </c>
      <c r="G135" s="206"/>
      <c r="H135" s="209">
        <v>6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121</v>
      </c>
      <c r="AU135" s="215" t="s">
        <v>82</v>
      </c>
      <c r="AV135" s="12" t="s">
        <v>84</v>
      </c>
      <c r="AW135" s="12" t="s">
        <v>33</v>
      </c>
      <c r="AX135" s="12" t="s">
        <v>77</v>
      </c>
      <c r="AY135" s="215" t="s">
        <v>108</v>
      </c>
    </row>
    <row r="136" spans="1:51" s="12" customFormat="1" ht="11.25" x14ac:dyDescent="0.2">
      <c r="B136" s="205"/>
      <c r="C136" s="206"/>
      <c r="D136" s="200" t="s">
        <v>121</v>
      </c>
      <c r="E136" s="207" t="s">
        <v>1</v>
      </c>
      <c r="F136" s="208" t="s">
        <v>146</v>
      </c>
      <c r="G136" s="206"/>
      <c r="H136" s="209">
        <v>7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121</v>
      </c>
      <c r="AU136" s="215" t="s">
        <v>82</v>
      </c>
      <c r="AV136" s="12" t="s">
        <v>84</v>
      </c>
      <c r="AW136" s="12" t="s">
        <v>33</v>
      </c>
      <c r="AX136" s="12" t="s">
        <v>77</v>
      </c>
      <c r="AY136" s="215" t="s">
        <v>108</v>
      </c>
    </row>
    <row r="137" spans="1:51" s="12" customFormat="1" ht="11.25" x14ac:dyDescent="0.2">
      <c r="B137" s="205"/>
      <c r="C137" s="206"/>
      <c r="D137" s="200" t="s">
        <v>121</v>
      </c>
      <c r="E137" s="207" t="s">
        <v>1</v>
      </c>
      <c r="F137" s="208" t="s">
        <v>147</v>
      </c>
      <c r="G137" s="206"/>
      <c r="H137" s="209">
        <v>8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121</v>
      </c>
      <c r="AU137" s="215" t="s">
        <v>82</v>
      </c>
      <c r="AV137" s="12" t="s">
        <v>84</v>
      </c>
      <c r="AW137" s="12" t="s">
        <v>33</v>
      </c>
      <c r="AX137" s="12" t="s">
        <v>77</v>
      </c>
      <c r="AY137" s="215" t="s">
        <v>108</v>
      </c>
    </row>
    <row r="138" spans="1:51" s="12" customFormat="1" ht="11.25" x14ac:dyDescent="0.2">
      <c r="B138" s="205"/>
      <c r="C138" s="206"/>
      <c r="D138" s="200" t="s">
        <v>121</v>
      </c>
      <c r="E138" s="207" t="s">
        <v>1</v>
      </c>
      <c r="F138" s="208" t="s">
        <v>148</v>
      </c>
      <c r="G138" s="206"/>
      <c r="H138" s="209">
        <v>3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121</v>
      </c>
      <c r="AU138" s="215" t="s">
        <v>82</v>
      </c>
      <c r="AV138" s="12" t="s">
        <v>84</v>
      </c>
      <c r="AW138" s="12" t="s">
        <v>33</v>
      </c>
      <c r="AX138" s="12" t="s">
        <v>77</v>
      </c>
      <c r="AY138" s="215" t="s">
        <v>108</v>
      </c>
    </row>
    <row r="139" spans="1:51" s="12" customFormat="1" ht="11.25" x14ac:dyDescent="0.2">
      <c r="B139" s="205"/>
      <c r="C139" s="206"/>
      <c r="D139" s="200" t="s">
        <v>121</v>
      </c>
      <c r="E139" s="207" t="s">
        <v>1</v>
      </c>
      <c r="F139" s="208" t="s">
        <v>149</v>
      </c>
      <c r="G139" s="206"/>
      <c r="H139" s="209">
        <v>6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121</v>
      </c>
      <c r="AU139" s="215" t="s">
        <v>82</v>
      </c>
      <c r="AV139" s="12" t="s">
        <v>84</v>
      </c>
      <c r="AW139" s="12" t="s">
        <v>33</v>
      </c>
      <c r="AX139" s="12" t="s">
        <v>77</v>
      </c>
      <c r="AY139" s="215" t="s">
        <v>108</v>
      </c>
    </row>
    <row r="140" spans="1:51" s="12" customFormat="1" ht="11.25" x14ac:dyDescent="0.2">
      <c r="B140" s="205"/>
      <c r="C140" s="206"/>
      <c r="D140" s="200" t="s">
        <v>121</v>
      </c>
      <c r="E140" s="207" t="s">
        <v>1</v>
      </c>
      <c r="F140" s="208" t="s">
        <v>150</v>
      </c>
      <c r="G140" s="206"/>
      <c r="H140" s="209">
        <v>6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121</v>
      </c>
      <c r="AU140" s="215" t="s">
        <v>82</v>
      </c>
      <c r="AV140" s="12" t="s">
        <v>84</v>
      </c>
      <c r="AW140" s="12" t="s">
        <v>33</v>
      </c>
      <c r="AX140" s="12" t="s">
        <v>77</v>
      </c>
      <c r="AY140" s="215" t="s">
        <v>108</v>
      </c>
    </row>
    <row r="141" spans="1:51" s="12" customFormat="1" ht="11.25" x14ac:dyDescent="0.2">
      <c r="B141" s="205"/>
      <c r="C141" s="206"/>
      <c r="D141" s="200" t="s">
        <v>121</v>
      </c>
      <c r="E141" s="207" t="s">
        <v>1</v>
      </c>
      <c r="F141" s="208" t="s">
        <v>151</v>
      </c>
      <c r="G141" s="206"/>
      <c r="H141" s="209">
        <v>9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121</v>
      </c>
      <c r="AU141" s="215" t="s">
        <v>82</v>
      </c>
      <c r="AV141" s="12" t="s">
        <v>84</v>
      </c>
      <c r="AW141" s="12" t="s">
        <v>33</v>
      </c>
      <c r="AX141" s="12" t="s">
        <v>77</v>
      </c>
      <c r="AY141" s="215" t="s">
        <v>108</v>
      </c>
    </row>
    <row r="142" spans="1:51" s="12" customFormat="1" ht="11.25" x14ac:dyDescent="0.2">
      <c r="B142" s="205"/>
      <c r="C142" s="206"/>
      <c r="D142" s="200" t="s">
        <v>121</v>
      </c>
      <c r="E142" s="207" t="s">
        <v>1</v>
      </c>
      <c r="F142" s="208" t="s">
        <v>152</v>
      </c>
      <c r="G142" s="206"/>
      <c r="H142" s="209">
        <v>6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121</v>
      </c>
      <c r="AU142" s="215" t="s">
        <v>82</v>
      </c>
      <c r="AV142" s="12" t="s">
        <v>84</v>
      </c>
      <c r="AW142" s="12" t="s">
        <v>33</v>
      </c>
      <c r="AX142" s="12" t="s">
        <v>77</v>
      </c>
      <c r="AY142" s="215" t="s">
        <v>108</v>
      </c>
    </row>
    <row r="143" spans="1:51" s="12" customFormat="1" ht="11.25" x14ac:dyDescent="0.2">
      <c r="B143" s="205"/>
      <c r="C143" s="206"/>
      <c r="D143" s="200" t="s">
        <v>121</v>
      </c>
      <c r="E143" s="207" t="s">
        <v>1</v>
      </c>
      <c r="F143" s="208" t="s">
        <v>153</v>
      </c>
      <c r="G143" s="206"/>
      <c r="H143" s="209">
        <v>7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121</v>
      </c>
      <c r="AU143" s="215" t="s">
        <v>82</v>
      </c>
      <c r="AV143" s="12" t="s">
        <v>84</v>
      </c>
      <c r="AW143" s="12" t="s">
        <v>33</v>
      </c>
      <c r="AX143" s="12" t="s">
        <v>77</v>
      </c>
      <c r="AY143" s="215" t="s">
        <v>108</v>
      </c>
    </row>
    <row r="144" spans="1:51" s="12" customFormat="1" ht="11.25" x14ac:dyDescent="0.2">
      <c r="B144" s="205"/>
      <c r="C144" s="206"/>
      <c r="D144" s="200" t="s">
        <v>121</v>
      </c>
      <c r="E144" s="207" t="s">
        <v>1</v>
      </c>
      <c r="F144" s="208" t="s">
        <v>154</v>
      </c>
      <c r="G144" s="206"/>
      <c r="H144" s="209">
        <v>8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121</v>
      </c>
      <c r="AU144" s="215" t="s">
        <v>82</v>
      </c>
      <c r="AV144" s="12" t="s">
        <v>84</v>
      </c>
      <c r="AW144" s="12" t="s">
        <v>33</v>
      </c>
      <c r="AX144" s="12" t="s">
        <v>77</v>
      </c>
      <c r="AY144" s="215" t="s">
        <v>108</v>
      </c>
    </row>
    <row r="145" spans="1:65" s="13" customFormat="1" ht="11.25" x14ac:dyDescent="0.2">
      <c r="B145" s="216"/>
      <c r="C145" s="217"/>
      <c r="D145" s="200" t="s">
        <v>121</v>
      </c>
      <c r="E145" s="218" t="s">
        <v>1</v>
      </c>
      <c r="F145" s="219" t="s">
        <v>126</v>
      </c>
      <c r="G145" s="217"/>
      <c r="H145" s="220">
        <v>90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121</v>
      </c>
      <c r="AU145" s="226" t="s">
        <v>82</v>
      </c>
      <c r="AV145" s="13" t="s">
        <v>107</v>
      </c>
      <c r="AW145" s="13" t="s">
        <v>33</v>
      </c>
      <c r="AX145" s="13" t="s">
        <v>82</v>
      </c>
      <c r="AY145" s="226" t="s">
        <v>108</v>
      </c>
    </row>
    <row r="146" spans="1:65" s="2" customFormat="1" ht="30.95" customHeight="1" x14ac:dyDescent="0.2">
      <c r="A146" s="32"/>
      <c r="B146" s="33"/>
      <c r="C146" s="187" t="s">
        <v>155</v>
      </c>
      <c r="D146" s="187" t="s">
        <v>110</v>
      </c>
      <c r="E146" s="188" t="s">
        <v>156</v>
      </c>
      <c r="F146" s="189" t="s">
        <v>157</v>
      </c>
      <c r="G146" s="190" t="s">
        <v>113</v>
      </c>
      <c r="H146" s="191">
        <v>217</v>
      </c>
      <c r="I146" s="192"/>
      <c r="J146" s="193">
        <f>ROUND(I146*H146,2)</f>
        <v>0</v>
      </c>
      <c r="K146" s="189" t="s">
        <v>114</v>
      </c>
      <c r="L146" s="37"/>
      <c r="M146" s="194" t="s">
        <v>1</v>
      </c>
      <c r="N146" s="195" t="s">
        <v>42</v>
      </c>
      <c r="O146" s="69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8" t="s">
        <v>115</v>
      </c>
      <c r="AT146" s="198" t="s">
        <v>110</v>
      </c>
      <c r="AU146" s="198" t="s">
        <v>82</v>
      </c>
      <c r="AY146" s="15" t="s">
        <v>108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82</v>
      </c>
      <c r="BK146" s="199">
        <f>ROUND(I146*H146,2)</f>
        <v>0</v>
      </c>
      <c r="BL146" s="15" t="s">
        <v>115</v>
      </c>
      <c r="BM146" s="198" t="s">
        <v>158</v>
      </c>
    </row>
    <row r="147" spans="1:65" s="2" customFormat="1" ht="19.5" x14ac:dyDescent="0.2">
      <c r="A147" s="32"/>
      <c r="B147" s="33"/>
      <c r="C147" s="34"/>
      <c r="D147" s="200" t="s">
        <v>117</v>
      </c>
      <c r="E147" s="34"/>
      <c r="F147" s="201" t="s">
        <v>157</v>
      </c>
      <c r="G147" s="34"/>
      <c r="H147" s="34"/>
      <c r="I147" s="108"/>
      <c r="J147" s="34"/>
      <c r="K147" s="34"/>
      <c r="L147" s="37"/>
      <c r="M147" s="202"/>
      <c r="N147" s="203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117</v>
      </c>
      <c r="AU147" s="15" t="s">
        <v>82</v>
      </c>
    </row>
    <row r="148" spans="1:65" s="12" customFormat="1" ht="11.25" x14ac:dyDescent="0.2">
      <c r="B148" s="205"/>
      <c r="C148" s="206"/>
      <c r="D148" s="200" t="s">
        <v>121</v>
      </c>
      <c r="E148" s="207" t="s">
        <v>1</v>
      </c>
      <c r="F148" s="208" t="s">
        <v>159</v>
      </c>
      <c r="G148" s="206"/>
      <c r="H148" s="209">
        <v>5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121</v>
      </c>
      <c r="AU148" s="215" t="s">
        <v>82</v>
      </c>
      <c r="AV148" s="12" t="s">
        <v>84</v>
      </c>
      <c r="AW148" s="12" t="s">
        <v>33</v>
      </c>
      <c r="AX148" s="12" t="s">
        <v>77</v>
      </c>
      <c r="AY148" s="215" t="s">
        <v>108</v>
      </c>
    </row>
    <row r="149" spans="1:65" s="12" customFormat="1" ht="11.25" x14ac:dyDescent="0.2">
      <c r="B149" s="205"/>
      <c r="C149" s="206"/>
      <c r="D149" s="200" t="s">
        <v>121</v>
      </c>
      <c r="E149" s="207" t="s">
        <v>1</v>
      </c>
      <c r="F149" s="208" t="s">
        <v>160</v>
      </c>
      <c r="G149" s="206"/>
      <c r="H149" s="209">
        <v>18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121</v>
      </c>
      <c r="AU149" s="215" t="s">
        <v>82</v>
      </c>
      <c r="AV149" s="12" t="s">
        <v>84</v>
      </c>
      <c r="AW149" s="12" t="s">
        <v>33</v>
      </c>
      <c r="AX149" s="12" t="s">
        <v>77</v>
      </c>
      <c r="AY149" s="215" t="s">
        <v>108</v>
      </c>
    </row>
    <row r="150" spans="1:65" s="12" customFormat="1" ht="11.25" x14ac:dyDescent="0.2">
      <c r="B150" s="205"/>
      <c r="C150" s="206"/>
      <c r="D150" s="200" t="s">
        <v>121</v>
      </c>
      <c r="E150" s="207" t="s">
        <v>1</v>
      </c>
      <c r="F150" s="208" t="s">
        <v>161</v>
      </c>
      <c r="G150" s="206"/>
      <c r="H150" s="209">
        <v>17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121</v>
      </c>
      <c r="AU150" s="215" t="s">
        <v>82</v>
      </c>
      <c r="AV150" s="12" t="s">
        <v>84</v>
      </c>
      <c r="AW150" s="12" t="s">
        <v>33</v>
      </c>
      <c r="AX150" s="12" t="s">
        <v>77</v>
      </c>
      <c r="AY150" s="215" t="s">
        <v>108</v>
      </c>
    </row>
    <row r="151" spans="1:65" s="12" customFormat="1" ht="11.25" x14ac:dyDescent="0.2">
      <c r="B151" s="205"/>
      <c r="C151" s="206"/>
      <c r="D151" s="200" t="s">
        <v>121</v>
      </c>
      <c r="E151" s="207" t="s">
        <v>1</v>
      </c>
      <c r="F151" s="208" t="s">
        <v>162</v>
      </c>
      <c r="G151" s="206"/>
      <c r="H151" s="209">
        <v>20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121</v>
      </c>
      <c r="AU151" s="215" t="s">
        <v>82</v>
      </c>
      <c r="AV151" s="12" t="s">
        <v>84</v>
      </c>
      <c r="AW151" s="12" t="s">
        <v>33</v>
      </c>
      <c r="AX151" s="12" t="s">
        <v>77</v>
      </c>
      <c r="AY151" s="215" t="s">
        <v>108</v>
      </c>
    </row>
    <row r="152" spans="1:65" s="12" customFormat="1" ht="11.25" x14ac:dyDescent="0.2">
      <c r="B152" s="205"/>
      <c r="C152" s="206"/>
      <c r="D152" s="200" t="s">
        <v>121</v>
      </c>
      <c r="E152" s="207" t="s">
        <v>1</v>
      </c>
      <c r="F152" s="208" t="s">
        <v>163</v>
      </c>
      <c r="G152" s="206"/>
      <c r="H152" s="209">
        <v>13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121</v>
      </c>
      <c r="AU152" s="215" t="s">
        <v>82</v>
      </c>
      <c r="AV152" s="12" t="s">
        <v>84</v>
      </c>
      <c r="AW152" s="12" t="s">
        <v>33</v>
      </c>
      <c r="AX152" s="12" t="s">
        <v>77</v>
      </c>
      <c r="AY152" s="215" t="s">
        <v>108</v>
      </c>
    </row>
    <row r="153" spans="1:65" s="12" customFormat="1" ht="11.25" x14ac:dyDescent="0.2">
      <c r="B153" s="205"/>
      <c r="C153" s="206"/>
      <c r="D153" s="200" t="s">
        <v>121</v>
      </c>
      <c r="E153" s="207" t="s">
        <v>1</v>
      </c>
      <c r="F153" s="208" t="s">
        <v>164</v>
      </c>
      <c r="G153" s="206"/>
      <c r="H153" s="209">
        <v>17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121</v>
      </c>
      <c r="AU153" s="215" t="s">
        <v>82</v>
      </c>
      <c r="AV153" s="12" t="s">
        <v>84</v>
      </c>
      <c r="AW153" s="12" t="s">
        <v>33</v>
      </c>
      <c r="AX153" s="12" t="s">
        <v>77</v>
      </c>
      <c r="AY153" s="215" t="s">
        <v>108</v>
      </c>
    </row>
    <row r="154" spans="1:65" s="12" customFormat="1" ht="11.25" x14ac:dyDescent="0.2">
      <c r="B154" s="205"/>
      <c r="C154" s="206"/>
      <c r="D154" s="200" t="s">
        <v>121</v>
      </c>
      <c r="E154" s="207" t="s">
        <v>1</v>
      </c>
      <c r="F154" s="208" t="s">
        <v>165</v>
      </c>
      <c r="G154" s="206"/>
      <c r="H154" s="209">
        <v>18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121</v>
      </c>
      <c r="AU154" s="215" t="s">
        <v>82</v>
      </c>
      <c r="AV154" s="12" t="s">
        <v>84</v>
      </c>
      <c r="AW154" s="12" t="s">
        <v>33</v>
      </c>
      <c r="AX154" s="12" t="s">
        <v>77</v>
      </c>
      <c r="AY154" s="215" t="s">
        <v>108</v>
      </c>
    </row>
    <row r="155" spans="1:65" s="12" customFormat="1" ht="11.25" x14ac:dyDescent="0.2">
      <c r="B155" s="205"/>
      <c r="C155" s="206"/>
      <c r="D155" s="200" t="s">
        <v>121</v>
      </c>
      <c r="E155" s="207" t="s">
        <v>1</v>
      </c>
      <c r="F155" s="208" t="s">
        <v>166</v>
      </c>
      <c r="G155" s="206"/>
      <c r="H155" s="209">
        <v>6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121</v>
      </c>
      <c r="AU155" s="215" t="s">
        <v>82</v>
      </c>
      <c r="AV155" s="12" t="s">
        <v>84</v>
      </c>
      <c r="AW155" s="12" t="s">
        <v>33</v>
      </c>
      <c r="AX155" s="12" t="s">
        <v>77</v>
      </c>
      <c r="AY155" s="215" t="s">
        <v>108</v>
      </c>
    </row>
    <row r="156" spans="1:65" s="12" customFormat="1" ht="11.25" x14ac:dyDescent="0.2">
      <c r="B156" s="205"/>
      <c r="C156" s="206"/>
      <c r="D156" s="200" t="s">
        <v>121</v>
      </c>
      <c r="E156" s="207" t="s">
        <v>1</v>
      </c>
      <c r="F156" s="208" t="s">
        <v>167</v>
      </c>
      <c r="G156" s="206"/>
      <c r="H156" s="209">
        <v>18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121</v>
      </c>
      <c r="AU156" s="215" t="s">
        <v>82</v>
      </c>
      <c r="AV156" s="12" t="s">
        <v>84</v>
      </c>
      <c r="AW156" s="12" t="s">
        <v>33</v>
      </c>
      <c r="AX156" s="12" t="s">
        <v>77</v>
      </c>
      <c r="AY156" s="215" t="s">
        <v>108</v>
      </c>
    </row>
    <row r="157" spans="1:65" s="12" customFormat="1" ht="11.25" x14ac:dyDescent="0.2">
      <c r="B157" s="205"/>
      <c r="C157" s="206"/>
      <c r="D157" s="200" t="s">
        <v>121</v>
      </c>
      <c r="E157" s="207" t="s">
        <v>1</v>
      </c>
      <c r="F157" s="208" t="s">
        <v>168</v>
      </c>
      <c r="G157" s="206"/>
      <c r="H157" s="209">
        <v>17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121</v>
      </c>
      <c r="AU157" s="215" t="s">
        <v>82</v>
      </c>
      <c r="AV157" s="12" t="s">
        <v>84</v>
      </c>
      <c r="AW157" s="12" t="s">
        <v>33</v>
      </c>
      <c r="AX157" s="12" t="s">
        <v>77</v>
      </c>
      <c r="AY157" s="215" t="s">
        <v>108</v>
      </c>
    </row>
    <row r="158" spans="1:65" s="12" customFormat="1" ht="11.25" x14ac:dyDescent="0.2">
      <c r="B158" s="205"/>
      <c r="C158" s="206"/>
      <c r="D158" s="200" t="s">
        <v>121</v>
      </c>
      <c r="E158" s="207" t="s">
        <v>1</v>
      </c>
      <c r="F158" s="208" t="s">
        <v>169</v>
      </c>
      <c r="G158" s="206"/>
      <c r="H158" s="209">
        <v>20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121</v>
      </c>
      <c r="AU158" s="215" t="s">
        <v>82</v>
      </c>
      <c r="AV158" s="12" t="s">
        <v>84</v>
      </c>
      <c r="AW158" s="12" t="s">
        <v>33</v>
      </c>
      <c r="AX158" s="12" t="s">
        <v>77</v>
      </c>
      <c r="AY158" s="215" t="s">
        <v>108</v>
      </c>
    </row>
    <row r="159" spans="1:65" s="12" customFormat="1" ht="11.25" x14ac:dyDescent="0.2">
      <c r="B159" s="205"/>
      <c r="C159" s="206"/>
      <c r="D159" s="200" t="s">
        <v>121</v>
      </c>
      <c r="E159" s="207" t="s">
        <v>1</v>
      </c>
      <c r="F159" s="208" t="s">
        <v>170</v>
      </c>
      <c r="G159" s="206"/>
      <c r="H159" s="209">
        <v>13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121</v>
      </c>
      <c r="AU159" s="215" t="s">
        <v>82</v>
      </c>
      <c r="AV159" s="12" t="s">
        <v>84</v>
      </c>
      <c r="AW159" s="12" t="s">
        <v>33</v>
      </c>
      <c r="AX159" s="12" t="s">
        <v>77</v>
      </c>
      <c r="AY159" s="215" t="s">
        <v>108</v>
      </c>
    </row>
    <row r="160" spans="1:65" s="12" customFormat="1" ht="11.25" x14ac:dyDescent="0.2">
      <c r="B160" s="205"/>
      <c r="C160" s="206"/>
      <c r="D160" s="200" t="s">
        <v>121</v>
      </c>
      <c r="E160" s="207" t="s">
        <v>1</v>
      </c>
      <c r="F160" s="208" t="s">
        <v>171</v>
      </c>
      <c r="G160" s="206"/>
      <c r="H160" s="209">
        <v>17</v>
      </c>
      <c r="I160" s="210"/>
      <c r="J160" s="206"/>
      <c r="K160" s="206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121</v>
      </c>
      <c r="AU160" s="215" t="s">
        <v>82</v>
      </c>
      <c r="AV160" s="12" t="s">
        <v>84</v>
      </c>
      <c r="AW160" s="12" t="s">
        <v>33</v>
      </c>
      <c r="AX160" s="12" t="s">
        <v>77</v>
      </c>
      <c r="AY160" s="215" t="s">
        <v>108</v>
      </c>
    </row>
    <row r="161" spans="1:65" s="12" customFormat="1" ht="11.25" x14ac:dyDescent="0.2">
      <c r="B161" s="205"/>
      <c r="C161" s="206"/>
      <c r="D161" s="200" t="s">
        <v>121</v>
      </c>
      <c r="E161" s="207" t="s">
        <v>1</v>
      </c>
      <c r="F161" s="208" t="s">
        <v>172</v>
      </c>
      <c r="G161" s="206"/>
      <c r="H161" s="209">
        <v>18</v>
      </c>
      <c r="I161" s="210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121</v>
      </c>
      <c r="AU161" s="215" t="s">
        <v>82</v>
      </c>
      <c r="AV161" s="12" t="s">
        <v>84</v>
      </c>
      <c r="AW161" s="12" t="s">
        <v>33</v>
      </c>
      <c r="AX161" s="12" t="s">
        <v>77</v>
      </c>
      <c r="AY161" s="215" t="s">
        <v>108</v>
      </c>
    </row>
    <row r="162" spans="1:65" s="13" customFormat="1" ht="11.25" x14ac:dyDescent="0.2">
      <c r="B162" s="216"/>
      <c r="C162" s="217"/>
      <c r="D162" s="200" t="s">
        <v>121</v>
      </c>
      <c r="E162" s="218" t="s">
        <v>1</v>
      </c>
      <c r="F162" s="219" t="s">
        <v>126</v>
      </c>
      <c r="G162" s="217"/>
      <c r="H162" s="220">
        <v>217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121</v>
      </c>
      <c r="AU162" s="226" t="s">
        <v>82</v>
      </c>
      <c r="AV162" s="13" t="s">
        <v>107</v>
      </c>
      <c r="AW162" s="13" t="s">
        <v>33</v>
      </c>
      <c r="AX162" s="13" t="s">
        <v>82</v>
      </c>
      <c r="AY162" s="226" t="s">
        <v>108</v>
      </c>
    </row>
    <row r="163" spans="1:65" s="2" customFormat="1" ht="30.95" customHeight="1" x14ac:dyDescent="0.2">
      <c r="A163" s="32"/>
      <c r="B163" s="33"/>
      <c r="C163" s="227" t="s">
        <v>8</v>
      </c>
      <c r="D163" s="227" t="s">
        <v>128</v>
      </c>
      <c r="E163" s="228" t="s">
        <v>173</v>
      </c>
      <c r="F163" s="229" t="s">
        <v>174</v>
      </c>
      <c r="G163" s="230" t="s">
        <v>113</v>
      </c>
      <c r="H163" s="231">
        <v>304</v>
      </c>
      <c r="I163" s="232"/>
      <c r="J163" s="233">
        <f>ROUND(I163*H163,2)</f>
        <v>0</v>
      </c>
      <c r="K163" s="229" t="s">
        <v>114</v>
      </c>
      <c r="L163" s="234"/>
      <c r="M163" s="235" t="s">
        <v>1</v>
      </c>
      <c r="N163" s="236" t="s">
        <v>42</v>
      </c>
      <c r="O163" s="69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8" t="s">
        <v>131</v>
      </c>
      <c r="AT163" s="198" t="s">
        <v>128</v>
      </c>
      <c r="AU163" s="198" t="s">
        <v>82</v>
      </c>
      <c r="AY163" s="15" t="s">
        <v>108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5" t="s">
        <v>82</v>
      </c>
      <c r="BK163" s="199">
        <f>ROUND(I163*H163,2)</f>
        <v>0</v>
      </c>
      <c r="BL163" s="15" t="s">
        <v>131</v>
      </c>
      <c r="BM163" s="198" t="s">
        <v>175</v>
      </c>
    </row>
    <row r="164" spans="1:65" s="2" customFormat="1" ht="29.25" x14ac:dyDescent="0.2">
      <c r="A164" s="32"/>
      <c r="B164" s="33"/>
      <c r="C164" s="34"/>
      <c r="D164" s="200" t="s">
        <v>117</v>
      </c>
      <c r="E164" s="34"/>
      <c r="F164" s="201" t="s">
        <v>176</v>
      </c>
      <c r="G164" s="34"/>
      <c r="H164" s="34"/>
      <c r="I164" s="108"/>
      <c r="J164" s="34"/>
      <c r="K164" s="34"/>
      <c r="L164" s="37"/>
      <c r="M164" s="202"/>
      <c r="N164" s="203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117</v>
      </c>
      <c r="AU164" s="15" t="s">
        <v>82</v>
      </c>
    </row>
    <row r="165" spans="1:65" s="2" customFormat="1" ht="19.5" x14ac:dyDescent="0.2">
      <c r="A165" s="32"/>
      <c r="B165" s="33"/>
      <c r="C165" s="34"/>
      <c r="D165" s="200" t="s">
        <v>119</v>
      </c>
      <c r="E165" s="34"/>
      <c r="F165" s="204" t="s">
        <v>177</v>
      </c>
      <c r="G165" s="34"/>
      <c r="H165" s="34"/>
      <c r="I165" s="108"/>
      <c r="J165" s="34"/>
      <c r="K165" s="34"/>
      <c r="L165" s="37"/>
      <c r="M165" s="202"/>
      <c r="N165" s="203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119</v>
      </c>
      <c r="AU165" s="15" t="s">
        <v>82</v>
      </c>
    </row>
    <row r="166" spans="1:65" s="12" customFormat="1" ht="11.25" x14ac:dyDescent="0.2">
      <c r="B166" s="205"/>
      <c r="C166" s="206"/>
      <c r="D166" s="200" t="s">
        <v>121</v>
      </c>
      <c r="E166" s="207" t="s">
        <v>1</v>
      </c>
      <c r="F166" s="208" t="s">
        <v>122</v>
      </c>
      <c r="G166" s="206"/>
      <c r="H166" s="209">
        <v>58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121</v>
      </c>
      <c r="AU166" s="215" t="s">
        <v>82</v>
      </c>
      <c r="AV166" s="12" t="s">
        <v>84</v>
      </c>
      <c r="AW166" s="12" t="s">
        <v>33</v>
      </c>
      <c r="AX166" s="12" t="s">
        <v>77</v>
      </c>
      <c r="AY166" s="215" t="s">
        <v>108</v>
      </c>
    </row>
    <row r="167" spans="1:65" s="12" customFormat="1" ht="11.25" x14ac:dyDescent="0.2">
      <c r="B167" s="205"/>
      <c r="C167" s="206"/>
      <c r="D167" s="200" t="s">
        <v>121</v>
      </c>
      <c r="E167" s="207" t="s">
        <v>1</v>
      </c>
      <c r="F167" s="208" t="s">
        <v>123</v>
      </c>
      <c r="G167" s="206"/>
      <c r="H167" s="209">
        <v>93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121</v>
      </c>
      <c r="AU167" s="215" t="s">
        <v>82</v>
      </c>
      <c r="AV167" s="12" t="s">
        <v>84</v>
      </c>
      <c r="AW167" s="12" t="s">
        <v>33</v>
      </c>
      <c r="AX167" s="12" t="s">
        <v>77</v>
      </c>
      <c r="AY167" s="215" t="s">
        <v>108</v>
      </c>
    </row>
    <row r="168" spans="1:65" s="12" customFormat="1" ht="11.25" x14ac:dyDescent="0.2">
      <c r="B168" s="205"/>
      <c r="C168" s="206"/>
      <c r="D168" s="200" t="s">
        <v>121</v>
      </c>
      <c r="E168" s="207" t="s">
        <v>1</v>
      </c>
      <c r="F168" s="208" t="s">
        <v>124</v>
      </c>
      <c r="G168" s="206"/>
      <c r="H168" s="209">
        <v>61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121</v>
      </c>
      <c r="AU168" s="215" t="s">
        <v>82</v>
      </c>
      <c r="AV168" s="12" t="s">
        <v>84</v>
      </c>
      <c r="AW168" s="12" t="s">
        <v>33</v>
      </c>
      <c r="AX168" s="12" t="s">
        <v>77</v>
      </c>
      <c r="AY168" s="215" t="s">
        <v>108</v>
      </c>
    </row>
    <row r="169" spans="1:65" s="12" customFormat="1" ht="11.25" x14ac:dyDescent="0.2">
      <c r="B169" s="205"/>
      <c r="C169" s="206"/>
      <c r="D169" s="200" t="s">
        <v>121</v>
      </c>
      <c r="E169" s="207" t="s">
        <v>1</v>
      </c>
      <c r="F169" s="208" t="s">
        <v>125</v>
      </c>
      <c r="G169" s="206"/>
      <c r="H169" s="209">
        <v>92</v>
      </c>
      <c r="I169" s="210"/>
      <c r="J169" s="206"/>
      <c r="K169" s="206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121</v>
      </c>
      <c r="AU169" s="215" t="s">
        <v>82</v>
      </c>
      <c r="AV169" s="12" t="s">
        <v>84</v>
      </c>
      <c r="AW169" s="12" t="s">
        <v>33</v>
      </c>
      <c r="AX169" s="12" t="s">
        <v>77</v>
      </c>
      <c r="AY169" s="215" t="s">
        <v>108</v>
      </c>
    </row>
    <row r="170" spans="1:65" s="13" customFormat="1" ht="11.25" x14ac:dyDescent="0.2">
      <c r="B170" s="216"/>
      <c r="C170" s="217"/>
      <c r="D170" s="200" t="s">
        <v>121</v>
      </c>
      <c r="E170" s="218" t="s">
        <v>1</v>
      </c>
      <c r="F170" s="219" t="s">
        <v>126</v>
      </c>
      <c r="G170" s="217"/>
      <c r="H170" s="220">
        <v>304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121</v>
      </c>
      <c r="AU170" s="226" t="s">
        <v>82</v>
      </c>
      <c r="AV170" s="13" t="s">
        <v>107</v>
      </c>
      <c r="AW170" s="13" t="s">
        <v>33</v>
      </c>
      <c r="AX170" s="13" t="s">
        <v>82</v>
      </c>
      <c r="AY170" s="226" t="s">
        <v>108</v>
      </c>
    </row>
    <row r="171" spans="1:65" s="2" customFormat="1" ht="30.95" customHeight="1" x14ac:dyDescent="0.2">
      <c r="A171" s="32"/>
      <c r="B171" s="33"/>
      <c r="C171" s="187" t="s">
        <v>178</v>
      </c>
      <c r="D171" s="187" t="s">
        <v>110</v>
      </c>
      <c r="E171" s="188" t="s">
        <v>179</v>
      </c>
      <c r="F171" s="189" t="s">
        <v>180</v>
      </c>
      <c r="G171" s="190" t="s">
        <v>113</v>
      </c>
      <c r="H171" s="191">
        <v>28</v>
      </c>
      <c r="I171" s="192"/>
      <c r="J171" s="193">
        <f>ROUND(I171*H171,2)</f>
        <v>0</v>
      </c>
      <c r="K171" s="189" t="s">
        <v>114</v>
      </c>
      <c r="L171" s="37"/>
      <c r="M171" s="194" t="s">
        <v>1</v>
      </c>
      <c r="N171" s="195" t="s">
        <v>42</v>
      </c>
      <c r="O171" s="69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8" t="s">
        <v>115</v>
      </c>
      <c r="AT171" s="198" t="s">
        <v>110</v>
      </c>
      <c r="AU171" s="198" t="s">
        <v>82</v>
      </c>
      <c r="AY171" s="15" t="s">
        <v>108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5" t="s">
        <v>82</v>
      </c>
      <c r="BK171" s="199">
        <f>ROUND(I171*H171,2)</f>
        <v>0</v>
      </c>
      <c r="BL171" s="15" t="s">
        <v>115</v>
      </c>
      <c r="BM171" s="198" t="s">
        <v>181</v>
      </c>
    </row>
    <row r="172" spans="1:65" s="2" customFormat="1" ht="19.5" x14ac:dyDescent="0.2">
      <c r="A172" s="32"/>
      <c r="B172" s="33"/>
      <c r="C172" s="34"/>
      <c r="D172" s="200" t="s">
        <v>117</v>
      </c>
      <c r="E172" s="34"/>
      <c r="F172" s="201" t="s">
        <v>180</v>
      </c>
      <c r="G172" s="34"/>
      <c r="H172" s="34"/>
      <c r="I172" s="108"/>
      <c r="J172" s="34"/>
      <c r="K172" s="34"/>
      <c r="L172" s="37"/>
      <c r="M172" s="202"/>
      <c r="N172" s="203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117</v>
      </c>
      <c r="AU172" s="15" t="s">
        <v>82</v>
      </c>
    </row>
    <row r="173" spans="1:65" s="12" customFormat="1" ht="11.25" x14ac:dyDescent="0.2">
      <c r="B173" s="205"/>
      <c r="C173" s="206"/>
      <c r="D173" s="200" t="s">
        <v>121</v>
      </c>
      <c r="E173" s="207" t="s">
        <v>1</v>
      </c>
      <c r="F173" s="208" t="s">
        <v>182</v>
      </c>
      <c r="G173" s="206"/>
      <c r="H173" s="209">
        <v>2</v>
      </c>
      <c r="I173" s="210"/>
      <c r="J173" s="206"/>
      <c r="K173" s="206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121</v>
      </c>
      <c r="AU173" s="215" t="s">
        <v>82</v>
      </c>
      <c r="AV173" s="12" t="s">
        <v>84</v>
      </c>
      <c r="AW173" s="12" t="s">
        <v>33</v>
      </c>
      <c r="AX173" s="12" t="s">
        <v>77</v>
      </c>
      <c r="AY173" s="215" t="s">
        <v>108</v>
      </c>
    </row>
    <row r="174" spans="1:65" s="12" customFormat="1" ht="11.25" x14ac:dyDescent="0.2">
      <c r="B174" s="205"/>
      <c r="C174" s="206"/>
      <c r="D174" s="200" t="s">
        <v>121</v>
      </c>
      <c r="E174" s="207" t="s">
        <v>1</v>
      </c>
      <c r="F174" s="208" t="s">
        <v>183</v>
      </c>
      <c r="G174" s="206"/>
      <c r="H174" s="209">
        <v>2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121</v>
      </c>
      <c r="AU174" s="215" t="s">
        <v>82</v>
      </c>
      <c r="AV174" s="12" t="s">
        <v>84</v>
      </c>
      <c r="AW174" s="12" t="s">
        <v>33</v>
      </c>
      <c r="AX174" s="12" t="s">
        <v>77</v>
      </c>
      <c r="AY174" s="215" t="s">
        <v>108</v>
      </c>
    </row>
    <row r="175" spans="1:65" s="12" customFormat="1" ht="11.25" x14ac:dyDescent="0.2">
      <c r="B175" s="205"/>
      <c r="C175" s="206"/>
      <c r="D175" s="200" t="s">
        <v>121</v>
      </c>
      <c r="E175" s="207" t="s">
        <v>1</v>
      </c>
      <c r="F175" s="208" t="s">
        <v>184</v>
      </c>
      <c r="G175" s="206"/>
      <c r="H175" s="209">
        <v>2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121</v>
      </c>
      <c r="AU175" s="215" t="s">
        <v>82</v>
      </c>
      <c r="AV175" s="12" t="s">
        <v>84</v>
      </c>
      <c r="AW175" s="12" t="s">
        <v>33</v>
      </c>
      <c r="AX175" s="12" t="s">
        <v>77</v>
      </c>
      <c r="AY175" s="215" t="s">
        <v>108</v>
      </c>
    </row>
    <row r="176" spans="1:65" s="12" customFormat="1" ht="11.25" x14ac:dyDescent="0.2">
      <c r="B176" s="205"/>
      <c r="C176" s="206"/>
      <c r="D176" s="200" t="s">
        <v>121</v>
      </c>
      <c r="E176" s="207" t="s">
        <v>1</v>
      </c>
      <c r="F176" s="208" t="s">
        <v>185</v>
      </c>
      <c r="G176" s="206"/>
      <c r="H176" s="209">
        <v>2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121</v>
      </c>
      <c r="AU176" s="215" t="s">
        <v>82</v>
      </c>
      <c r="AV176" s="12" t="s">
        <v>84</v>
      </c>
      <c r="AW176" s="12" t="s">
        <v>33</v>
      </c>
      <c r="AX176" s="12" t="s">
        <v>77</v>
      </c>
      <c r="AY176" s="215" t="s">
        <v>108</v>
      </c>
    </row>
    <row r="177" spans="1:65" s="12" customFormat="1" ht="11.25" x14ac:dyDescent="0.2">
      <c r="B177" s="205"/>
      <c r="C177" s="206"/>
      <c r="D177" s="200" t="s">
        <v>121</v>
      </c>
      <c r="E177" s="207" t="s">
        <v>1</v>
      </c>
      <c r="F177" s="208" t="s">
        <v>186</v>
      </c>
      <c r="G177" s="206"/>
      <c r="H177" s="209">
        <v>2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121</v>
      </c>
      <c r="AU177" s="215" t="s">
        <v>82</v>
      </c>
      <c r="AV177" s="12" t="s">
        <v>84</v>
      </c>
      <c r="AW177" s="12" t="s">
        <v>33</v>
      </c>
      <c r="AX177" s="12" t="s">
        <v>77</v>
      </c>
      <c r="AY177" s="215" t="s">
        <v>108</v>
      </c>
    </row>
    <row r="178" spans="1:65" s="12" customFormat="1" ht="11.25" x14ac:dyDescent="0.2">
      <c r="B178" s="205"/>
      <c r="C178" s="206"/>
      <c r="D178" s="200" t="s">
        <v>121</v>
      </c>
      <c r="E178" s="207" t="s">
        <v>1</v>
      </c>
      <c r="F178" s="208" t="s">
        <v>187</v>
      </c>
      <c r="G178" s="206"/>
      <c r="H178" s="209">
        <v>2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121</v>
      </c>
      <c r="AU178" s="215" t="s">
        <v>82</v>
      </c>
      <c r="AV178" s="12" t="s">
        <v>84</v>
      </c>
      <c r="AW178" s="12" t="s">
        <v>33</v>
      </c>
      <c r="AX178" s="12" t="s">
        <v>77</v>
      </c>
      <c r="AY178" s="215" t="s">
        <v>108</v>
      </c>
    </row>
    <row r="179" spans="1:65" s="12" customFormat="1" ht="11.25" x14ac:dyDescent="0.2">
      <c r="B179" s="205"/>
      <c r="C179" s="206"/>
      <c r="D179" s="200" t="s">
        <v>121</v>
      </c>
      <c r="E179" s="207" t="s">
        <v>1</v>
      </c>
      <c r="F179" s="208" t="s">
        <v>188</v>
      </c>
      <c r="G179" s="206"/>
      <c r="H179" s="209">
        <v>2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121</v>
      </c>
      <c r="AU179" s="215" t="s">
        <v>82</v>
      </c>
      <c r="AV179" s="12" t="s">
        <v>84</v>
      </c>
      <c r="AW179" s="12" t="s">
        <v>33</v>
      </c>
      <c r="AX179" s="12" t="s">
        <v>77</v>
      </c>
      <c r="AY179" s="215" t="s">
        <v>108</v>
      </c>
    </row>
    <row r="180" spans="1:65" s="12" customFormat="1" ht="11.25" x14ac:dyDescent="0.2">
      <c r="B180" s="205"/>
      <c r="C180" s="206"/>
      <c r="D180" s="200" t="s">
        <v>121</v>
      </c>
      <c r="E180" s="207" t="s">
        <v>1</v>
      </c>
      <c r="F180" s="208" t="s">
        <v>189</v>
      </c>
      <c r="G180" s="206"/>
      <c r="H180" s="209">
        <v>2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121</v>
      </c>
      <c r="AU180" s="215" t="s">
        <v>82</v>
      </c>
      <c r="AV180" s="12" t="s">
        <v>84</v>
      </c>
      <c r="AW180" s="12" t="s">
        <v>33</v>
      </c>
      <c r="AX180" s="12" t="s">
        <v>77</v>
      </c>
      <c r="AY180" s="215" t="s">
        <v>108</v>
      </c>
    </row>
    <row r="181" spans="1:65" s="12" customFormat="1" ht="11.25" x14ac:dyDescent="0.2">
      <c r="B181" s="205"/>
      <c r="C181" s="206"/>
      <c r="D181" s="200" t="s">
        <v>121</v>
      </c>
      <c r="E181" s="207" t="s">
        <v>1</v>
      </c>
      <c r="F181" s="208" t="s">
        <v>190</v>
      </c>
      <c r="G181" s="206"/>
      <c r="H181" s="209">
        <v>2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121</v>
      </c>
      <c r="AU181" s="215" t="s">
        <v>82</v>
      </c>
      <c r="AV181" s="12" t="s">
        <v>84</v>
      </c>
      <c r="AW181" s="12" t="s">
        <v>33</v>
      </c>
      <c r="AX181" s="12" t="s">
        <v>77</v>
      </c>
      <c r="AY181" s="215" t="s">
        <v>108</v>
      </c>
    </row>
    <row r="182" spans="1:65" s="12" customFormat="1" ht="11.25" x14ac:dyDescent="0.2">
      <c r="B182" s="205"/>
      <c r="C182" s="206"/>
      <c r="D182" s="200" t="s">
        <v>121</v>
      </c>
      <c r="E182" s="207" t="s">
        <v>1</v>
      </c>
      <c r="F182" s="208" t="s">
        <v>191</v>
      </c>
      <c r="G182" s="206"/>
      <c r="H182" s="209">
        <v>2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121</v>
      </c>
      <c r="AU182" s="215" t="s">
        <v>82</v>
      </c>
      <c r="AV182" s="12" t="s">
        <v>84</v>
      </c>
      <c r="AW182" s="12" t="s">
        <v>33</v>
      </c>
      <c r="AX182" s="12" t="s">
        <v>77</v>
      </c>
      <c r="AY182" s="215" t="s">
        <v>108</v>
      </c>
    </row>
    <row r="183" spans="1:65" s="12" customFormat="1" ht="11.25" x14ac:dyDescent="0.2">
      <c r="B183" s="205"/>
      <c r="C183" s="206"/>
      <c r="D183" s="200" t="s">
        <v>121</v>
      </c>
      <c r="E183" s="207" t="s">
        <v>1</v>
      </c>
      <c r="F183" s="208" t="s">
        <v>192</v>
      </c>
      <c r="G183" s="206"/>
      <c r="H183" s="209">
        <v>2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121</v>
      </c>
      <c r="AU183" s="215" t="s">
        <v>82</v>
      </c>
      <c r="AV183" s="12" t="s">
        <v>84</v>
      </c>
      <c r="AW183" s="12" t="s">
        <v>33</v>
      </c>
      <c r="AX183" s="12" t="s">
        <v>77</v>
      </c>
      <c r="AY183" s="215" t="s">
        <v>108</v>
      </c>
    </row>
    <row r="184" spans="1:65" s="12" customFormat="1" ht="11.25" x14ac:dyDescent="0.2">
      <c r="B184" s="205"/>
      <c r="C184" s="206"/>
      <c r="D184" s="200" t="s">
        <v>121</v>
      </c>
      <c r="E184" s="207" t="s">
        <v>1</v>
      </c>
      <c r="F184" s="208" t="s">
        <v>193</v>
      </c>
      <c r="G184" s="206"/>
      <c r="H184" s="209">
        <v>2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121</v>
      </c>
      <c r="AU184" s="215" t="s">
        <v>82</v>
      </c>
      <c r="AV184" s="12" t="s">
        <v>84</v>
      </c>
      <c r="AW184" s="12" t="s">
        <v>33</v>
      </c>
      <c r="AX184" s="12" t="s">
        <v>77</v>
      </c>
      <c r="AY184" s="215" t="s">
        <v>108</v>
      </c>
    </row>
    <row r="185" spans="1:65" s="12" customFormat="1" ht="11.25" x14ac:dyDescent="0.2">
      <c r="B185" s="205"/>
      <c r="C185" s="206"/>
      <c r="D185" s="200" t="s">
        <v>121</v>
      </c>
      <c r="E185" s="207" t="s">
        <v>1</v>
      </c>
      <c r="F185" s="208" t="s">
        <v>194</v>
      </c>
      <c r="G185" s="206"/>
      <c r="H185" s="209">
        <v>2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121</v>
      </c>
      <c r="AU185" s="215" t="s">
        <v>82</v>
      </c>
      <c r="AV185" s="12" t="s">
        <v>84</v>
      </c>
      <c r="AW185" s="12" t="s">
        <v>33</v>
      </c>
      <c r="AX185" s="12" t="s">
        <v>77</v>
      </c>
      <c r="AY185" s="215" t="s">
        <v>108</v>
      </c>
    </row>
    <row r="186" spans="1:65" s="12" customFormat="1" ht="11.25" x14ac:dyDescent="0.2">
      <c r="B186" s="205"/>
      <c r="C186" s="206"/>
      <c r="D186" s="200" t="s">
        <v>121</v>
      </c>
      <c r="E186" s="207" t="s">
        <v>1</v>
      </c>
      <c r="F186" s="208" t="s">
        <v>195</v>
      </c>
      <c r="G186" s="206"/>
      <c r="H186" s="209">
        <v>2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121</v>
      </c>
      <c r="AU186" s="215" t="s">
        <v>82</v>
      </c>
      <c r="AV186" s="12" t="s">
        <v>84</v>
      </c>
      <c r="AW186" s="12" t="s">
        <v>33</v>
      </c>
      <c r="AX186" s="12" t="s">
        <v>77</v>
      </c>
      <c r="AY186" s="215" t="s">
        <v>108</v>
      </c>
    </row>
    <row r="187" spans="1:65" s="13" customFormat="1" ht="11.25" x14ac:dyDescent="0.2">
      <c r="B187" s="216"/>
      <c r="C187" s="217"/>
      <c r="D187" s="200" t="s">
        <v>121</v>
      </c>
      <c r="E187" s="218" t="s">
        <v>1</v>
      </c>
      <c r="F187" s="219" t="s">
        <v>126</v>
      </c>
      <c r="G187" s="217"/>
      <c r="H187" s="220">
        <v>28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121</v>
      </c>
      <c r="AU187" s="226" t="s">
        <v>82</v>
      </c>
      <c r="AV187" s="13" t="s">
        <v>107</v>
      </c>
      <c r="AW187" s="13" t="s">
        <v>33</v>
      </c>
      <c r="AX187" s="13" t="s">
        <v>82</v>
      </c>
      <c r="AY187" s="226" t="s">
        <v>108</v>
      </c>
    </row>
    <row r="188" spans="1:65" s="2" customFormat="1" ht="20.45" customHeight="1" x14ac:dyDescent="0.2">
      <c r="A188" s="32"/>
      <c r="B188" s="33"/>
      <c r="C188" s="187" t="s">
        <v>196</v>
      </c>
      <c r="D188" s="187" t="s">
        <v>110</v>
      </c>
      <c r="E188" s="188" t="s">
        <v>197</v>
      </c>
      <c r="F188" s="189" t="s">
        <v>198</v>
      </c>
      <c r="G188" s="190" t="s">
        <v>113</v>
      </c>
      <c r="H188" s="191">
        <v>12</v>
      </c>
      <c r="I188" s="192"/>
      <c r="J188" s="193">
        <f>ROUND(I188*H188,2)</f>
        <v>0</v>
      </c>
      <c r="K188" s="189" t="s">
        <v>114</v>
      </c>
      <c r="L188" s="37"/>
      <c r="M188" s="194" t="s">
        <v>1</v>
      </c>
      <c r="N188" s="195" t="s">
        <v>42</v>
      </c>
      <c r="O188" s="69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8" t="s">
        <v>115</v>
      </c>
      <c r="AT188" s="198" t="s">
        <v>110</v>
      </c>
      <c r="AU188" s="198" t="s">
        <v>82</v>
      </c>
      <c r="AY188" s="15" t="s">
        <v>108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5" t="s">
        <v>82</v>
      </c>
      <c r="BK188" s="199">
        <f>ROUND(I188*H188,2)</f>
        <v>0</v>
      </c>
      <c r="BL188" s="15" t="s">
        <v>115</v>
      </c>
      <c r="BM188" s="198" t="s">
        <v>199</v>
      </c>
    </row>
    <row r="189" spans="1:65" s="2" customFormat="1" ht="19.5" x14ac:dyDescent="0.2">
      <c r="A189" s="32"/>
      <c r="B189" s="33"/>
      <c r="C189" s="34"/>
      <c r="D189" s="200" t="s">
        <v>117</v>
      </c>
      <c r="E189" s="34"/>
      <c r="F189" s="201" t="s">
        <v>198</v>
      </c>
      <c r="G189" s="34"/>
      <c r="H189" s="34"/>
      <c r="I189" s="108"/>
      <c r="J189" s="34"/>
      <c r="K189" s="34"/>
      <c r="L189" s="37"/>
      <c r="M189" s="202"/>
      <c r="N189" s="203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117</v>
      </c>
      <c r="AU189" s="15" t="s">
        <v>82</v>
      </c>
    </row>
    <row r="190" spans="1:65" s="12" customFormat="1" ht="22.5" x14ac:dyDescent="0.2">
      <c r="B190" s="205"/>
      <c r="C190" s="206"/>
      <c r="D190" s="200" t="s">
        <v>121</v>
      </c>
      <c r="E190" s="207" t="s">
        <v>1</v>
      </c>
      <c r="F190" s="208" t="s">
        <v>133</v>
      </c>
      <c r="G190" s="206"/>
      <c r="H190" s="209">
        <v>6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121</v>
      </c>
      <c r="AU190" s="215" t="s">
        <v>82</v>
      </c>
      <c r="AV190" s="12" t="s">
        <v>84</v>
      </c>
      <c r="AW190" s="12" t="s">
        <v>33</v>
      </c>
      <c r="AX190" s="12" t="s">
        <v>77</v>
      </c>
      <c r="AY190" s="215" t="s">
        <v>108</v>
      </c>
    </row>
    <row r="191" spans="1:65" s="12" customFormat="1" ht="22.5" x14ac:dyDescent="0.2">
      <c r="B191" s="205"/>
      <c r="C191" s="206"/>
      <c r="D191" s="200" t="s">
        <v>121</v>
      </c>
      <c r="E191" s="207" t="s">
        <v>1</v>
      </c>
      <c r="F191" s="208" t="s">
        <v>134</v>
      </c>
      <c r="G191" s="206"/>
      <c r="H191" s="209">
        <v>6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121</v>
      </c>
      <c r="AU191" s="215" t="s">
        <v>82</v>
      </c>
      <c r="AV191" s="12" t="s">
        <v>84</v>
      </c>
      <c r="AW191" s="12" t="s">
        <v>33</v>
      </c>
      <c r="AX191" s="12" t="s">
        <v>77</v>
      </c>
      <c r="AY191" s="215" t="s">
        <v>108</v>
      </c>
    </row>
    <row r="192" spans="1:65" s="13" customFormat="1" ht="11.25" x14ac:dyDescent="0.2">
      <c r="B192" s="216"/>
      <c r="C192" s="217"/>
      <c r="D192" s="200" t="s">
        <v>121</v>
      </c>
      <c r="E192" s="218" t="s">
        <v>1</v>
      </c>
      <c r="F192" s="219" t="s">
        <v>126</v>
      </c>
      <c r="G192" s="217"/>
      <c r="H192" s="220">
        <v>12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121</v>
      </c>
      <c r="AU192" s="226" t="s">
        <v>82</v>
      </c>
      <c r="AV192" s="13" t="s">
        <v>107</v>
      </c>
      <c r="AW192" s="13" t="s">
        <v>33</v>
      </c>
      <c r="AX192" s="13" t="s">
        <v>82</v>
      </c>
      <c r="AY192" s="226" t="s">
        <v>108</v>
      </c>
    </row>
    <row r="193" spans="1:65" s="2" customFormat="1" ht="20.45" customHeight="1" x14ac:dyDescent="0.2">
      <c r="A193" s="32"/>
      <c r="B193" s="33"/>
      <c r="C193" s="187" t="s">
        <v>200</v>
      </c>
      <c r="D193" s="187" t="s">
        <v>110</v>
      </c>
      <c r="E193" s="188" t="s">
        <v>201</v>
      </c>
      <c r="F193" s="189" t="s">
        <v>202</v>
      </c>
      <c r="G193" s="190" t="s">
        <v>203</v>
      </c>
      <c r="H193" s="191">
        <v>12.577</v>
      </c>
      <c r="I193" s="192"/>
      <c r="J193" s="193">
        <f>ROUND(I193*H193,2)</f>
        <v>0</v>
      </c>
      <c r="K193" s="189" t="s">
        <v>114</v>
      </c>
      <c r="L193" s="37"/>
      <c r="M193" s="194" t="s">
        <v>1</v>
      </c>
      <c r="N193" s="195" t="s">
        <v>42</v>
      </c>
      <c r="O193" s="69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8" t="s">
        <v>115</v>
      </c>
      <c r="AT193" s="198" t="s">
        <v>110</v>
      </c>
      <c r="AU193" s="198" t="s">
        <v>82</v>
      </c>
      <c r="AY193" s="15" t="s">
        <v>108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5" t="s">
        <v>82</v>
      </c>
      <c r="BK193" s="199">
        <f>ROUND(I193*H193,2)</f>
        <v>0</v>
      </c>
      <c r="BL193" s="15" t="s">
        <v>115</v>
      </c>
      <c r="BM193" s="198" t="s">
        <v>204</v>
      </c>
    </row>
    <row r="194" spans="1:65" s="2" customFormat="1" ht="29.25" x14ac:dyDescent="0.2">
      <c r="A194" s="32"/>
      <c r="B194" s="33"/>
      <c r="C194" s="34"/>
      <c r="D194" s="200" t="s">
        <v>117</v>
      </c>
      <c r="E194" s="34"/>
      <c r="F194" s="201" t="s">
        <v>205</v>
      </c>
      <c r="G194" s="34"/>
      <c r="H194" s="34"/>
      <c r="I194" s="108"/>
      <c r="J194" s="34"/>
      <c r="K194" s="34"/>
      <c r="L194" s="37"/>
      <c r="M194" s="202"/>
      <c r="N194" s="203"/>
      <c r="O194" s="69"/>
      <c r="P194" s="69"/>
      <c r="Q194" s="69"/>
      <c r="R194" s="69"/>
      <c r="S194" s="69"/>
      <c r="T194" s="70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117</v>
      </c>
      <c r="AU194" s="15" t="s">
        <v>82</v>
      </c>
    </row>
    <row r="195" spans="1:65" s="12" customFormat="1" ht="11.25" x14ac:dyDescent="0.2">
      <c r="B195" s="205"/>
      <c r="C195" s="206"/>
      <c r="D195" s="200" t="s">
        <v>121</v>
      </c>
      <c r="E195" s="207" t="s">
        <v>1</v>
      </c>
      <c r="F195" s="208" t="s">
        <v>206</v>
      </c>
      <c r="G195" s="206"/>
      <c r="H195" s="209">
        <v>6.2770000000000001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121</v>
      </c>
      <c r="AU195" s="215" t="s">
        <v>82</v>
      </c>
      <c r="AV195" s="12" t="s">
        <v>84</v>
      </c>
      <c r="AW195" s="12" t="s">
        <v>33</v>
      </c>
      <c r="AX195" s="12" t="s">
        <v>77</v>
      </c>
      <c r="AY195" s="215" t="s">
        <v>108</v>
      </c>
    </row>
    <row r="196" spans="1:65" s="12" customFormat="1" ht="11.25" x14ac:dyDescent="0.2">
      <c r="B196" s="205"/>
      <c r="C196" s="206"/>
      <c r="D196" s="200" t="s">
        <v>121</v>
      </c>
      <c r="E196" s="207" t="s">
        <v>1</v>
      </c>
      <c r="F196" s="208" t="s">
        <v>207</v>
      </c>
      <c r="G196" s="206"/>
      <c r="H196" s="209">
        <v>6.3</v>
      </c>
      <c r="I196" s="210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121</v>
      </c>
      <c r="AU196" s="215" t="s">
        <v>82</v>
      </c>
      <c r="AV196" s="12" t="s">
        <v>84</v>
      </c>
      <c r="AW196" s="12" t="s">
        <v>33</v>
      </c>
      <c r="AX196" s="12" t="s">
        <v>77</v>
      </c>
      <c r="AY196" s="215" t="s">
        <v>108</v>
      </c>
    </row>
    <row r="197" spans="1:65" s="13" customFormat="1" ht="11.25" x14ac:dyDescent="0.2">
      <c r="B197" s="216"/>
      <c r="C197" s="217"/>
      <c r="D197" s="200" t="s">
        <v>121</v>
      </c>
      <c r="E197" s="218" t="s">
        <v>1</v>
      </c>
      <c r="F197" s="219" t="s">
        <v>126</v>
      </c>
      <c r="G197" s="217"/>
      <c r="H197" s="220">
        <v>12.577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121</v>
      </c>
      <c r="AU197" s="226" t="s">
        <v>82</v>
      </c>
      <c r="AV197" s="13" t="s">
        <v>107</v>
      </c>
      <c r="AW197" s="13" t="s">
        <v>33</v>
      </c>
      <c r="AX197" s="13" t="s">
        <v>82</v>
      </c>
      <c r="AY197" s="226" t="s">
        <v>108</v>
      </c>
    </row>
    <row r="198" spans="1:65" s="2" customFormat="1" ht="20.45" customHeight="1" x14ac:dyDescent="0.2">
      <c r="A198" s="32"/>
      <c r="B198" s="33"/>
      <c r="C198" s="187" t="s">
        <v>208</v>
      </c>
      <c r="D198" s="187" t="s">
        <v>110</v>
      </c>
      <c r="E198" s="188" t="s">
        <v>209</v>
      </c>
      <c r="F198" s="189" t="s">
        <v>210</v>
      </c>
      <c r="G198" s="190" t="s">
        <v>203</v>
      </c>
      <c r="H198" s="191">
        <v>12.577</v>
      </c>
      <c r="I198" s="192"/>
      <c r="J198" s="193">
        <f>ROUND(I198*H198,2)</f>
        <v>0</v>
      </c>
      <c r="K198" s="189" t="s">
        <v>114</v>
      </c>
      <c r="L198" s="37"/>
      <c r="M198" s="194" t="s">
        <v>1</v>
      </c>
      <c r="N198" s="195" t="s">
        <v>42</v>
      </c>
      <c r="O198" s="69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8" t="s">
        <v>115</v>
      </c>
      <c r="AT198" s="198" t="s">
        <v>110</v>
      </c>
      <c r="AU198" s="198" t="s">
        <v>82</v>
      </c>
      <c r="AY198" s="15" t="s">
        <v>108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5" t="s">
        <v>82</v>
      </c>
      <c r="BK198" s="199">
        <f>ROUND(I198*H198,2)</f>
        <v>0</v>
      </c>
      <c r="BL198" s="15" t="s">
        <v>115</v>
      </c>
      <c r="BM198" s="198" t="s">
        <v>211</v>
      </c>
    </row>
    <row r="199" spans="1:65" s="2" customFormat="1" ht="29.25" x14ac:dyDescent="0.2">
      <c r="A199" s="32"/>
      <c r="B199" s="33"/>
      <c r="C199" s="34"/>
      <c r="D199" s="200" t="s">
        <v>117</v>
      </c>
      <c r="E199" s="34"/>
      <c r="F199" s="201" t="s">
        <v>212</v>
      </c>
      <c r="G199" s="34"/>
      <c r="H199" s="34"/>
      <c r="I199" s="108"/>
      <c r="J199" s="34"/>
      <c r="K199" s="34"/>
      <c r="L199" s="37"/>
      <c r="M199" s="202"/>
      <c r="N199" s="203"/>
      <c r="O199" s="69"/>
      <c r="P199" s="69"/>
      <c r="Q199" s="69"/>
      <c r="R199" s="69"/>
      <c r="S199" s="69"/>
      <c r="T199" s="70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117</v>
      </c>
      <c r="AU199" s="15" t="s">
        <v>82</v>
      </c>
    </row>
    <row r="200" spans="1:65" s="12" customFormat="1" ht="11.25" x14ac:dyDescent="0.2">
      <c r="B200" s="205"/>
      <c r="C200" s="206"/>
      <c r="D200" s="200" t="s">
        <v>121</v>
      </c>
      <c r="E200" s="207" t="s">
        <v>1</v>
      </c>
      <c r="F200" s="208" t="s">
        <v>206</v>
      </c>
      <c r="G200" s="206"/>
      <c r="H200" s="209">
        <v>6.2770000000000001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121</v>
      </c>
      <c r="AU200" s="215" t="s">
        <v>82</v>
      </c>
      <c r="AV200" s="12" t="s">
        <v>84</v>
      </c>
      <c r="AW200" s="12" t="s">
        <v>33</v>
      </c>
      <c r="AX200" s="12" t="s">
        <v>77</v>
      </c>
      <c r="AY200" s="215" t="s">
        <v>108</v>
      </c>
    </row>
    <row r="201" spans="1:65" s="12" customFormat="1" ht="11.25" x14ac:dyDescent="0.2">
      <c r="B201" s="205"/>
      <c r="C201" s="206"/>
      <c r="D201" s="200" t="s">
        <v>121</v>
      </c>
      <c r="E201" s="207" t="s">
        <v>1</v>
      </c>
      <c r="F201" s="208" t="s">
        <v>207</v>
      </c>
      <c r="G201" s="206"/>
      <c r="H201" s="209">
        <v>6.3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121</v>
      </c>
      <c r="AU201" s="215" t="s">
        <v>82</v>
      </c>
      <c r="AV201" s="12" t="s">
        <v>84</v>
      </c>
      <c r="AW201" s="12" t="s">
        <v>33</v>
      </c>
      <c r="AX201" s="12" t="s">
        <v>77</v>
      </c>
      <c r="AY201" s="215" t="s">
        <v>108</v>
      </c>
    </row>
    <row r="202" spans="1:65" s="13" customFormat="1" ht="11.25" x14ac:dyDescent="0.2">
      <c r="B202" s="216"/>
      <c r="C202" s="217"/>
      <c r="D202" s="200" t="s">
        <v>121</v>
      </c>
      <c r="E202" s="218" t="s">
        <v>1</v>
      </c>
      <c r="F202" s="219" t="s">
        <v>126</v>
      </c>
      <c r="G202" s="217"/>
      <c r="H202" s="220">
        <v>12.577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121</v>
      </c>
      <c r="AU202" s="226" t="s">
        <v>82</v>
      </c>
      <c r="AV202" s="13" t="s">
        <v>107</v>
      </c>
      <c r="AW202" s="13" t="s">
        <v>33</v>
      </c>
      <c r="AX202" s="13" t="s">
        <v>82</v>
      </c>
      <c r="AY202" s="226" t="s">
        <v>108</v>
      </c>
    </row>
    <row r="203" spans="1:65" s="2" customFormat="1" ht="30.95" customHeight="1" x14ac:dyDescent="0.2">
      <c r="A203" s="32"/>
      <c r="B203" s="33"/>
      <c r="C203" s="187" t="s">
        <v>213</v>
      </c>
      <c r="D203" s="187" t="s">
        <v>110</v>
      </c>
      <c r="E203" s="188" t="s">
        <v>214</v>
      </c>
      <c r="F203" s="189" t="s">
        <v>215</v>
      </c>
      <c r="G203" s="190" t="s">
        <v>216</v>
      </c>
      <c r="H203" s="191">
        <v>12577</v>
      </c>
      <c r="I203" s="192"/>
      <c r="J203" s="193">
        <f>ROUND(I203*H203,2)</f>
        <v>0</v>
      </c>
      <c r="K203" s="189" t="s">
        <v>114</v>
      </c>
      <c r="L203" s="37"/>
      <c r="M203" s="194" t="s">
        <v>1</v>
      </c>
      <c r="N203" s="195" t="s">
        <v>42</v>
      </c>
      <c r="O203" s="69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8" t="s">
        <v>115</v>
      </c>
      <c r="AT203" s="198" t="s">
        <v>110</v>
      </c>
      <c r="AU203" s="198" t="s">
        <v>82</v>
      </c>
      <c r="AY203" s="15" t="s">
        <v>108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5" t="s">
        <v>82</v>
      </c>
      <c r="BK203" s="199">
        <f>ROUND(I203*H203,2)</f>
        <v>0</v>
      </c>
      <c r="BL203" s="15" t="s">
        <v>115</v>
      </c>
      <c r="BM203" s="198" t="s">
        <v>217</v>
      </c>
    </row>
    <row r="204" spans="1:65" s="2" customFormat="1" ht="29.25" x14ac:dyDescent="0.2">
      <c r="A204" s="32"/>
      <c r="B204" s="33"/>
      <c r="C204" s="34"/>
      <c r="D204" s="200" t="s">
        <v>117</v>
      </c>
      <c r="E204" s="34"/>
      <c r="F204" s="201" t="s">
        <v>218</v>
      </c>
      <c r="G204" s="34"/>
      <c r="H204" s="34"/>
      <c r="I204" s="108"/>
      <c r="J204" s="34"/>
      <c r="K204" s="34"/>
      <c r="L204" s="37"/>
      <c r="M204" s="202"/>
      <c r="N204" s="203"/>
      <c r="O204" s="69"/>
      <c r="P204" s="69"/>
      <c r="Q204" s="69"/>
      <c r="R204" s="69"/>
      <c r="S204" s="69"/>
      <c r="T204" s="70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117</v>
      </c>
      <c r="AU204" s="15" t="s">
        <v>82</v>
      </c>
    </row>
    <row r="205" spans="1:65" s="2" customFormat="1" ht="19.5" x14ac:dyDescent="0.2">
      <c r="A205" s="32"/>
      <c r="B205" s="33"/>
      <c r="C205" s="34"/>
      <c r="D205" s="200" t="s">
        <v>119</v>
      </c>
      <c r="E205" s="34"/>
      <c r="F205" s="204" t="s">
        <v>219</v>
      </c>
      <c r="G205" s="34"/>
      <c r="H205" s="34"/>
      <c r="I205" s="108"/>
      <c r="J205" s="34"/>
      <c r="K205" s="34"/>
      <c r="L205" s="37"/>
      <c r="M205" s="202"/>
      <c r="N205" s="203"/>
      <c r="O205" s="69"/>
      <c r="P205" s="69"/>
      <c r="Q205" s="69"/>
      <c r="R205" s="69"/>
      <c r="S205" s="69"/>
      <c r="T205" s="70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119</v>
      </c>
      <c r="AU205" s="15" t="s">
        <v>82</v>
      </c>
    </row>
    <row r="206" spans="1:65" s="12" customFormat="1" ht="11.25" x14ac:dyDescent="0.2">
      <c r="B206" s="205"/>
      <c r="C206" s="206"/>
      <c r="D206" s="200" t="s">
        <v>121</v>
      </c>
      <c r="E206" s="207" t="s">
        <v>1</v>
      </c>
      <c r="F206" s="208" t="s">
        <v>220</v>
      </c>
      <c r="G206" s="206"/>
      <c r="H206" s="209">
        <v>6277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121</v>
      </c>
      <c r="AU206" s="215" t="s">
        <v>82</v>
      </c>
      <c r="AV206" s="12" t="s">
        <v>84</v>
      </c>
      <c r="AW206" s="12" t="s">
        <v>33</v>
      </c>
      <c r="AX206" s="12" t="s">
        <v>77</v>
      </c>
      <c r="AY206" s="215" t="s">
        <v>108</v>
      </c>
    </row>
    <row r="207" spans="1:65" s="12" customFormat="1" ht="11.25" x14ac:dyDescent="0.2">
      <c r="B207" s="205"/>
      <c r="C207" s="206"/>
      <c r="D207" s="200" t="s">
        <v>121</v>
      </c>
      <c r="E207" s="207" t="s">
        <v>1</v>
      </c>
      <c r="F207" s="208" t="s">
        <v>221</v>
      </c>
      <c r="G207" s="206"/>
      <c r="H207" s="209">
        <v>6300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121</v>
      </c>
      <c r="AU207" s="215" t="s">
        <v>82</v>
      </c>
      <c r="AV207" s="12" t="s">
        <v>84</v>
      </c>
      <c r="AW207" s="12" t="s">
        <v>33</v>
      </c>
      <c r="AX207" s="12" t="s">
        <v>77</v>
      </c>
      <c r="AY207" s="215" t="s">
        <v>108</v>
      </c>
    </row>
    <row r="208" spans="1:65" s="13" customFormat="1" ht="11.25" x14ac:dyDescent="0.2">
      <c r="B208" s="216"/>
      <c r="C208" s="217"/>
      <c r="D208" s="200" t="s">
        <v>121</v>
      </c>
      <c r="E208" s="218" t="s">
        <v>1</v>
      </c>
      <c r="F208" s="219" t="s">
        <v>126</v>
      </c>
      <c r="G208" s="217"/>
      <c r="H208" s="220">
        <v>12577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121</v>
      </c>
      <c r="AU208" s="226" t="s">
        <v>82</v>
      </c>
      <c r="AV208" s="13" t="s">
        <v>107</v>
      </c>
      <c r="AW208" s="13" t="s">
        <v>33</v>
      </c>
      <c r="AX208" s="13" t="s">
        <v>82</v>
      </c>
      <c r="AY208" s="226" t="s">
        <v>108</v>
      </c>
    </row>
    <row r="209" spans="1:65" s="2" customFormat="1" ht="30.95" customHeight="1" x14ac:dyDescent="0.2">
      <c r="A209" s="32"/>
      <c r="B209" s="33"/>
      <c r="C209" s="187" t="s">
        <v>222</v>
      </c>
      <c r="D209" s="187" t="s">
        <v>110</v>
      </c>
      <c r="E209" s="188" t="s">
        <v>214</v>
      </c>
      <c r="F209" s="189" t="s">
        <v>215</v>
      </c>
      <c r="G209" s="190" t="s">
        <v>216</v>
      </c>
      <c r="H209" s="191">
        <v>20</v>
      </c>
      <c r="I209" s="192"/>
      <c r="J209" s="193">
        <f>ROUND(I209*H209,2)</f>
        <v>0</v>
      </c>
      <c r="K209" s="189" t="s">
        <v>114</v>
      </c>
      <c r="L209" s="37"/>
      <c r="M209" s="194" t="s">
        <v>1</v>
      </c>
      <c r="N209" s="195" t="s">
        <v>42</v>
      </c>
      <c r="O209" s="69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8" t="s">
        <v>115</v>
      </c>
      <c r="AT209" s="198" t="s">
        <v>110</v>
      </c>
      <c r="AU209" s="198" t="s">
        <v>82</v>
      </c>
      <c r="AY209" s="15" t="s">
        <v>108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5" t="s">
        <v>82</v>
      </c>
      <c r="BK209" s="199">
        <f>ROUND(I209*H209,2)</f>
        <v>0</v>
      </c>
      <c r="BL209" s="15" t="s">
        <v>115</v>
      </c>
      <c r="BM209" s="198" t="s">
        <v>223</v>
      </c>
    </row>
    <row r="210" spans="1:65" s="2" customFormat="1" ht="29.25" x14ac:dyDescent="0.2">
      <c r="A210" s="32"/>
      <c r="B210" s="33"/>
      <c r="C210" s="34"/>
      <c r="D210" s="200" t="s">
        <v>117</v>
      </c>
      <c r="E210" s="34"/>
      <c r="F210" s="201" t="s">
        <v>218</v>
      </c>
      <c r="G210" s="34"/>
      <c r="H210" s="34"/>
      <c r="I210" s="108"/>
      <c r="J210" s="34"/>
      <c r="K210" s="34"/>
      <c r="L210" s="37"/>
      <c r="M210" s="202"/>
      <c r="N210" s="203"/>
      <c r="O210" s="69"/>
      <c r="P210" s="69"/>
      <c r="Q210" s="69"/>
      <c r="R210" s="69"/>
      <c r="S210" s="69"/>
      <c r="T210" s="70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117</v>
      </c>
      <c r="AU210" s="15" t="s">
        <v>82</v>
      </c>
    </row>
    <row r="211" spans="1:65" s="2" customFormat="1" ht="29.25" x14ac:dyDescent="0.2">
      <c r="A211" s="32"/>
      <c r="B211" s="33"/>
      <c r="C211" s="34"/>
      <c r="D211" s="200" t="s">
        <v>119</v>
      </c>
      <c r="E211" s="34"/>
      <c r="F211" s="204" t="s">
        <v>224</v>
      </c>
      <c r="G211" s="34"/>
      <c r="H211" s="34"/>
      <c r="I211" s="108"/>
      <c r="J211" s="34"/>
      <c r="K211" s="34"/>
      <c r="L211" s="37"/>
      <c r="M211" s="202"/>
      <c r="N211" s="203"/>
      <c r="O211" s="69"/>
      <c r="P211" s="69"/>
      <c r="Q211" s="69"/>
      <c r="R211" s="69"/>
      <c r="S211" s="69"/>
      <c r="T211" s="70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119</v>
      </c>
      <c r="AU211" s="15" t="s">
        <v>82</v>
      </c>
    </row>
    <row r="212" spans="1:65" s="12" customFormat="1" ht="11.25" x14ac:dyDescent="0.2">
      <c r="B212" s="205"/>
      <c r="C212" s="206"/>
      <c r="D212" s="200" t="s">
        <v>121</v>
      </c>
      <c r="E212" s="207" t="s">
        <v>1</v>
      </c>
      <c r="F212" s="208" t="s">
        <v>225</v>
      </c>
      <c r="G212" s="206"/>
      <c r="H212" s="209">
        <v>10</v>
      </c>
      <c r="I212" s="210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121</v>
      </c>
      <c r="AU212" s="215" t="s">
        <v>82</v>
      </c>
      <c r="AV212" s="12" t="s">
        <v>84</v>
      </c>
      <c r="AW212" s="12" t="s">
        <v>33</v>
      </c>
      <c r="AX212" s="12" t="s">
        <v>77</v>
      </c>
      <c r="AY212" s="215" t="s">
        <v>108</v>
      </c>
    </row>
    <row r="213" spans="1:65" s="12" customFormat="1" ht="11.25" x14ac:dyDescent="0.2">
      <c r="B213" s="205"/>
      <c r="C213" s="206"/>
      <c r="D213" s="200" t="s">
        <v>121</v>
      </c>
      <c r="E213" s="207" t="s">
        <v>1</v>
      </c>
      <c r="F213" s="208" t="s">
        <v>226</v>
      </c>
      <c r="G213" s="206"/>
      <c r="H213" s="209">
        <v>10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121</v>
      </c>
      <c r="AU213" s="215" t="s">
        <v>82</v>
      </c>
      <c r="AV213" s="12" t="s">
        <v>84</v>
      </c>
      <c r="AW213" s="12" t="s">
        <v>33</v>
      </c>
      <c r="AX213" s="12" t="s">
        <v>77</v>
      </c>
      <c r="AY213" s="215" t="s">
        <v>108</v>
      </c>
    </row>
    <row r="214" spans="1:65" s="13" customFormat="1" ht="11.25" x14ac:dyDescent="0.2">
      <c r="B214" s="216"/>
      <c r="C214" s="217"/>
      <c r="D214" s="200" t="s">
        <v>121</v>
      </c>
      <c r="E214" s="218" t="s">
        <v>1</v>
      </c>
      <c r="F214" s="219" t="s">
        <v>126</v>
      </c>
      <c r="G214" s="217"/>
      <c r="H214" s="220">
        <v>20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121</v>
      </c>
      <c r="AU214" s="226" t="s">
        <v>82</v>
      </c>
      <c r="AV214" s="13" t="s">
        <v>107</v>
      </c>
      <c r="AW214" s="13" t="s">
        <v>33</v>
      </c>
      <c r="AX214" s="13" t="s">
        <v>82</v>
      </c>
      <c r="AY214" s="226" t="s">
        <v>108</v>
      </c>
    </row>
    <row r="215" spans="1:65" s="2" customFormat="1" ht="41.45" customHeight="1" x14ac:dyDescent="0.2">
      <c r="A215" s="32"/>
      <c r="B215" s="33"/>
      <c r="C215" s="227" t="s">
        <v>227</v>
      </c>
      <c r="D215" s="227" t="s">
        <v>128</v>
      </c>
      <c r="E215" s="228" t="s">
        <v>228</v>
      </c>
      <c r="F215" s="229" t="s">
        <v>229</v>
      </c>
      <c r="G215" s="230" t="s">
        <v>113</v>
      </c>
      <c r="H215" s="231">
        <v>90</v>
      </c>
      <c r="I215" s="232"/>
      <c r="J215" s="233">
        <f>ROUND(I215*H215,2)</f>
        <v>0</v>
      </c>
      <c r="K215" s="229" t="s">
        <v>114</v>
      </c>
      <c r="L215" s="234"/>
      <c r="M215" s="235" t="s">
        <v>1</v>
      </c>
      <c r="N215" s="236" t="s">
        <v>42</v>
      </c>
      <c r="O215" s="69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8" t="s">
        <v>131</v>
      </c>
      <c r="AT215" s="198" t="s">
        <v>128</v>
      </c>
      <c r="AU215" s="198" t="s">
        <v>82</v>
      </c>
      <c r="AY215" s="15" t="s">
        <v>108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5" t="s">
        <v>82</v>
      </c>
      <c r="BK215" s="199">
        <f>ROUND(I215*H215,2)</f>
        <v>0</v>
      </c>
      <c r="BL215" s="15" t="s">
        <v>131</v>
      </c>
      <c r="BM215" s="198" t="s">
        <v>230</v>
      </c>
    </row>
    <row r="216" spans="1:65" s="2" customFormat="1" ht="29.25" x14ac:dyDescent="0.2">
      <c r="A216" s="32"/>
      <c r="B216" s="33"/>
      <c r="C216" s="34"/>
      <c r="D216" s="200" t="s">
        <v>117</v>
      </c>
      <c r="E216" s="34"/>
      <c r="F216" s="201" t="s">
        <v>231</v>
      </c>
      <c r="G216" s="34"/>
      <c r="H216" s="34"/>
      <c r="I216" s="108"/>
      <c r="J216" s="34"/>
      <c r="K216" s="34"/>
      <c r="L216" s="37"/>
      <c r="M216" s="202"/>
      <c r="N216" s="203"/>
      <c r="O216" s="69"/>
      <c r="P216" s="69"/>
      <c r="Q216" s="69"/>
      <c r="R216" s="69"/>
      <c r="S216" s="69"/>
      <c r="T216" s="70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117</v>
      </c>
      <c r="AU216" s="15" t="s">
        <v>82</v>
      </c>
    </row>
    <row r="217" spans="1:65" s="2" customFormat="1" ht="29.25" x14ac:dyDescent="0.2">
      <c r="A217" s="32"/>
      <c r="B217" s="33"/>
      <c r="C217" s="34"/>
      <c r="D217" s="200" t="s">
        <v>119</v>
      </c>
      <c r="E217" s="34"/>
      <c r="F217" s="204" t="s">
        <v>232</v>
      </c>
      <c r="G217" s="34"/>
      <c r="H217" s="34"/>
      <c r="I217" s="108"/>
      <c r="J217" s="34"/>
      <c r="K217" s="34"/>
      <c r="L217" s="37"/>
      <c r="M217" s="202"/>
      <c r="N217" s="203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119</v>
      </c>
      <c r="AU217" s="15" t="s">
        <v>82</v>
      </c>
    </row>
    <row r="218" spans="1:65" s="12" customFormat="1" ht="11.25" x14ac:dyDescent="0.2">
      <c r="B218" s="205"/>
      <c r="C218" s="206"/>
      <c r="D218" s="200" t="s">
        <v>121</v>
      </c>
      <c r="E218" s="207" t="s">
        <v>1</v>
      </c>
      <c r="F218" s="208" t="s">
        <v>141</v>
      </c>
      <c r="G218" s="206"/>
      <c r="H218" s="209">
        <v>3</v>
      </c>
      <c r="I218" s="210"/>
      <c r="J218" s="206"/>
      <c r="K218" s="206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121</v>
      </c>
      <c r="AU218" s="215" t="s">
        <v>82</v>
      </c>
      <c r="AV218" s="12" t="s">
        <v>84</v>
      </c>
      <c r="AW218" s="12" t="s">
        <v>33</v>
      </c>
      <c r="AX218" s="12" t="s">
        <v>77</v>
      </c>
      <c r="AY218" s="215" t="s">
        <v>108</v>
      </c>
    </row>
    <row r="219" spans="1:65" s="12" customFormat="1" ht="11.25" x14ac:dyDescent="0.2">
      <c r="B219" s="205"/>
      <c r="C219" s="206"/>
      <c r="D219" s="200" t="s">
        <v>121</v>
      </c>
      <c r="E219" s="207" t="s">
        <v>1</v>
      </c>
      <c r="F219" s="208" t="s">
        <v>142</v>
      </c>
      <c r="G219" s="206"/>
      <c r="H219" s="209">
        <v>6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121</v>
      </c>
      <c r="AU219" s="215" t="s">
        <v>82</v>
      </c>
      <c r="AV219" s="12" t="s">
        <v>84</v>
      </c>
      <c r="AW219" s="12" t="s">
        <v>33</v>
      </c>
      <c r="AX219" s="12" t="s">
        <v>77</v>
      </c>
      <c r="AY219" s="215" t="s">
        <v>108</v>
      </c>
    </row>
    <row r="220" spans="1:65" s="12" customFormat="1" ht="11.25" x14ac:dyDescent="0.2">
      <c r="B220" s="205"/>
      <c r="C220" s="206"/>
      <c r="D220" s="200" t="s">
        <v>121</v>
      </c>
      <c r="E220" s="207" t="s">
        <v>1</v>
      </c>
      <c r="F220" s="208" t="s">
        <v>143</v>
      </c>
      <c r="G220" s="206"/>
      <c r="H220" s="209">
        <v>6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121</v>
      </c>
      <c r="AU220" s="215" t="s">
        <v>82</v>
      </c>
      <c r="AV220" s="12" t="s">
        <v>84</v>
      </c>
      <c r="AW220" s="12" t="s">
        <v>33</v>
      </c>
      <c r="AX220" s="12" t="s">
        <v>77</v>
      </c>
      <c r="AY220" s="215" t="s">
        <v>108</v>
      </c>
    </row>
    <row r="221" spans="1:65" s="12" customFormat="1" ht="11.25" x14ac:dyDescent="0.2">
      <c r="B221" s="205"/>
      <c r="C221" s="206"/>
      <c r="D221" s="200" t="s">
        <v>121</v>
      </c>
      <c r="E221" s="207" t="s">
        <v>1</v>
      </c>
      <c r="F221" s="208" t="s">
        <v>144</v>
      </c>
      <c r="G221" s="206"/>
      <c r="H221" s="209">
        <v>9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121</v>
      </c>
      <c r="AU221" s="215" t="s">
        <v>82</v>
      </c>
      <c r="AV221" s="12" t="s">
        <v>84</v>
      </c>
      <c r="AW221" s="12" t="s">
        <v>33</v>
      </c>
      <c r="AX221" s="12" t="s">
        <v>77</v>
      </c>
      <c r="AY221" s="215" t="s">
        <v>108</v>
      </c>
    </row>
    <row r="222" spans="1:65" s="12" customFormat="1" ht="11.25" x14ac:dyDescent="0.2">
      <c r="B222" s="205"/>
      <c r="C222" s="206"/>
      <c r="D222" s="200" t="s">
        <v>121</v>
      </c>
      <c r="E222" s="207" t="s">
        <v>1</v>
      </c>
      <c r="F222" s="208" t="s">
        <v>145</v>
      </c>
      <c r="G222" s="206"/>
      <c r="H222" s="209">
        <v>6</v>
      </c>
      <c r="I222" s="210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121</v>
      </c>
      <c r="AU222" s="215" t="s">
        <v>82</v>
      </c>
      <c r="AV222" s="12" t="s">
        <v>84</v>
      </c>
      <c r="AW222" s="12" t="s">
        <v>33</v>
      </c>
      <c r="AX222" s="12" t="s">
        <v>77</v>
      </c>
      <c r="AY222" s="215" t="s">
        <v>108</v>
      </c>
    </row>
    <row r="223" spans="1:65" s="12" customFormat="1" ht="11.25" x14ac:dyDescent="0.2">
      <c r="B223" s="205"/>
      <c r="C223" s="206"/>
      <c r="D223" s="200" t="s">
        <v>121</v>
      </c>
      <c r="E223" s="207" t="s">
        <v>1</v>
      </c>
      <c r="F223" s="208" t="s">
        <v>146</v>
      </c>
      <c r="G223" s="206"/>
      <c r="H223" s="209">
        <v>7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121</v>
      </c>
      <c r="AU223" s="215" t="s">
        <v>82</v>
      </c>
      <c r="AV223" s="12" t="s">
        <v>84</v>
      </c>
      <c r="AW223" s="12" t="s">
        <v>33</v>
      </c>
      <c r="AX223" s="12" t="s">
        <v>77</v>
      </c>
      <c r="AY223" s="215" t="s">
        <v>108</v>
      </c>
    </row>
    <row r="224" spans="1:65" s="12" customFormat="1" ht="11.25" x14ac:dyDescent="0.2">
      <c r="B224" s="205"/>
      <c r="C224" s="206"/>
      <c r="D224" s="200" t="s">
        <v>121</v>
      </c>
      <c r="E224" s="207" t="s">
        <v>1</v>
      </c>
      <c r="F224" s="208" t="s">
        <v>147</v>
      </c>
      <c r="G224" s="206"/>
      <c r="H224" s="209">
        <v>8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121</v>
      </c>
      <c r="AU224" s="215" t="s">
        <v>82</v>
      </c>
      <c r="AV224" s="12" t="s">
        <v>84</v>
      </c>
      <c r="AW224" s="12" t="s">
        <v>33</v>
      </c>
      <c r="AX224" s="12" t="s">
        <v>77</v>
      </c>
      <c r="AY224" s="215" t="s">
        <v>108</v>
      </c>
    </row>
    <row r="225" spans="1:65" s="12" customFormat="1" ht="11.25" x14ac:dyDescent="0.2">
      <c r="B225" s="205"/>
      <c r="C225" s="206"/>
      <c r="D225" s="200" t="s">
        <v>121</v>
      </c>
      <c r="E225" s="207" t="s">
        <v>1</v>
      </c>
      <c r="F225" s="208" t="s">
        <v>148</v>
      </c>
      <c r="G225" s="206"/>
      <c r="H225" s="209">
        <v>3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121</v>
      </c>
      <c r="AU225" s="215" t="s">
        <v>82</v>
      </c>
      <c r="AV225" s="12" t="s">
        <v>84</v>
      </c>
      <c r="AW225" s="12" t="s">
        <v>33</v>
      </c>
      <c r="AX225" s="12" t="s">
        <v>77</v>
      </c>
      <c r="AY225" s="215" t="s">
        <v>108</v>
      </c>
    </row>
    <row r="226" spans="1:65" s="12" customFormat="1" ht="11.25" x14ac:dyDescent="0.2">
      <c r="B226" s="205"/>
      <c r="C226" s="206"/>
      <c r="D226" s="200" t="s">
        <v>121</v>
      </c>
      <c r="E226" s="207" t="s">
        <v>1</v>
      </c>
      <c r="F226" s="208" t="s">
        <v>149</v>
      </c>
      <c r="G226" s="206"/>
      <c r="H226" s="209">
        <v>6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121</v>
      </c>
      <c r="AU226" s="215" t="s">
        <v>82</v>
      </c>
      <c r="AV226" s="12" t="s">
        <v>84</v>
      </c>
      <c r="AW226" s="12" t="s">
        <v>33</v>
      </c>
      <c r="AX226" s="12" t="s">
        <v>77</v>
      </c>
      <c r="AY226" s="215" t="s">
        <v>108</v>
      </c>
    </row>
    <row r="227" spans="1:65" s="12" customFormat="1" ht="11.25" x14ac:dyDescent="0.2">
      <c r="B227" s="205"/>
      <c r="C227" s="206"/>
      <c r="D227" s="200" t="s">
        <v>121</v>
      </c>
      <c r="E227" s="207" t="s">
        <v>1</v>
      </c>
      <c r="F227" s="208" t="s">
        <v>150</v>
      </c>
      <c r="G227" s="206"/>
      <c r="H227" s="209">
        <v>6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121</v>
      </c>
      <c r="AU227" s="215" t="s">
        <v>82</v>
      </c>
      <c r="AV227" s="12" t="s">
        <v>84</v>
      </c>
      <c r="AW227" s="12" t="s">
        <v>33</v>
      </c>
      <c r="AX227" s="12" t="s">
        <v>77</v>
      </c>
      <c r="AY227" s="215" t="s">
        <v>108</v>
      </c>
    </row>
    <row r="228" spans="1:65" s="12" customFormat="1" ht="11.25" x14ac:dyDescent="0.2">
      <c r="B228" s="205"/>
      <c r="C228" s="206"/>
      <c r="D228" s="200" t="s">
        <v>121</v>
      </c>
      <c r="E228" s="207" t="s">
        <v>1</v>
      </c>
      <c r="F228" s="208" t="s">
        <v>151</v>
      </c>
      <c r="G228" s="206"/>
      <c r="H228" s="209">
        <v>9</v>
      </c>
      <c r="I228" s="210"/>
      <c r="J228" s="206"/>
      <c r="K228" s="206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121</v>
      </c>
      <c r="AU228" s="215" t="s">
        <v>82</v>
      </c>
      <c r="AV228" s="12" t="s">
        <v>84</v>
      </c>
      <c r="AW228" s="12" t="s">
        <v>33</v>
      </c>
      <c r="AX228" s="12" t="s">
        <v>77</v>
      </c>
      <c r="AY228" s="215" t="s">
        <v>108</v>
      </c>
    </row>
    <row r="229" spans="1:65" s="12" customFormat="1" ht="11.25" x14ac:dyDescent="0.2">
      <c r="B229" s="205"/>
      <c r="C229" s="206"/>
      <c r="D229" s="200" t="s">
        <v>121</v>
      </c>
      <c r="E229" s="207" t="s">
        <v>1</v>
      </c>
      <c r="F229" s="208" t="s">
        <v>152</v>
      </c>
      <c r="G229" s="206"/>
      <c r="H229" s="209">
        <v>6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121</v>
      </c>
      <c r="AU229" s="215" t="s">
        <v>82</v>
      </c>
      <c r="AV229" s="12" t="s">
        <v>84</v>
      </c>
      <c r="AW229" s="12" t="s">
        <v>33</v>
      </c>
      <c r="AX229" s="12" t="s">
        <v>77</v>
      </c>
      <c r="AY229" s="215" t="s">
        <v>108</v>
      </c>
    </row>
    <row r="230" spans="1:65" s="12" customFormat="1" ht="11.25" x14ac:dyDescent="0.2">
      <c r="B230" s="205"/>
      <c r="C230" s="206"/>
      <c r="D230" s="200" t="s">
        <v>121</v>
      </c>
      <c r="E230" s="207" t="s">
        <v>1</v>
      </c>
      <c r="F230" s="208" t="s">
        <v>153</v>
      </c>
      <c r="G230" s="206"/>
      <c r="H230" s="209">
        <v>7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121</v>
      </c>
      <c r="AU230" s="215" t="s">
        <v>82</v>
      </c>
      <c r="AV230" s="12" t="s">
        <v>84</v>
      </c>
      <c r="AW230" s="12" t="s">
        <v>33</v>
      </c>
      <c r="AX230" s="12" t="s">
        <v>77</v>
      </c>
      <c r="AY230" s="215" t="s">
        <v>108</v>
      </c>
    </row>
    <row r="231" spans="1:65" s="12" customFormat="1" ht="11.25" x14ac:dyDescent="0.2">
      <c r="B231" s="205"/>
      <c r="C231" s="206"/>
      <c r="D231" s="200" t="s">
        <v>121</v>
      </c>
      <c r="E231" s="207" t="s">
        <v>1</v>
      </c>
      <c r="F231" s="208" t="s">
        <v>154</v>
      </c>
      <c r="G231" s="206"/>
      <c r="H231" s="209">
        <v>8</v>
      </c>
      <c r="I231" s="210"/>
      <c r="J231" s="206"/>
      <c r="K231" s="206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121</v>
      </c>
      <c r="AU231" s="215" t="s">
        <v>82</v>
      </c>
      <c r="AV231" s="12" t="s">
        <v>84</v>
      </c>
      <c r="AW231" s="12" t="s">
        <v>33</v>
      </c>
      <c r="AX231" s="12" t="s">
        <v>77</v>
      </c>
      <c r="AY231" s="215" t="s">
        <v>108</v>
      </c>
    </row>
    <row r="232" spans="1:65" s="13" customFormat="1" ht="11.25" x14ac:dyDescent="0.2">
      <c r="B232" s="216"/>
      <c r="C232" s="217"/>
      <c r="D232" s="200" t="s">
        <v>121</v>
      </c>
      <c r="E232" s="218" t="s">
        <v>1</v>
      </c>
      <c r="F232" s="219" t="s">
        <v>126</v>
      </c>
      <c r="G232" s="217"/>
      <c r="H232" s="220">
        <v>90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121</v>
      </c>
      <c r="AU232" s="226" t="s">
        <v>82</v>
      </c>
      <c r="AV232" s="13" t="s">
        <v>107</v>
      </c>
      <c r="AW232" s="13" t="s">
        <v>33</v>
      </c>
      <c r="AX232" s="13" t="s">
        <v>82</v>
      </c>
      <c r="AY232" s="226" t="s">
        <v>108</v>
      </c>
    </row>
    <row r="233" spans="1:65" s="2" customFormat="1" ht="30.95" customHeight="1" x14ac:dyDescent="0.2">
      <c r="A233" s="32"/>
      <c r="B233" s="33"/>
      <c r="C233" s="187" t="s">
        <v>82</v>
      </c>
      <c r="D233" s="187" t="s">
        <v>110</v>
      </c>
      <c r="E233" s="188" t="s">
        <v>233</v>
      </c>
      <c r="F233" s="189" t="s">
        <v>234</v>
      </c>
      <c r="G233" s="190" t="s">
        <v>216</v>
      </c>
      <c r="H233" s="191">
        <v>12577</v>
      </c>
      <c r="I233" s="192"/>
      <c r="J233" s="193">
        <f>ROUND(I233*H233,2)</f>
        <v>0</v>
      </c>
      <c r="K233" s="189" t="s">
        <v>114</v>
      </c>
      <c r="L233" s="37"/>
      <c r="M233" s="194" t="s">
        <v>1</v>
      </c>
      <c r="N233" s="195" t="s">
        <v>42</v>
      </c>
      <c r="O233" s="69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8" t="s">
        <v>115</v>
      </c>
      <c r="AT233" s="198" t="s">
        <v>110</v>
      </c>
      <c r="AU233" s="198" t="s">
        <v>82</v>
      </c>
      <c r="AY233" s="15" t="s">
        <v>108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5" t="s">
        <v>82</v>
      </c>
      <c r="BK233" s="199">
        <f>ROUND(I233*H233,2)</f>
        <v>0</v>
      </c>
      <c r="BL233" s="15" t="s">
        <v>115</v>
      </c>
      <c r="BM233" s="198" t="s">
        <v>235</v>
      </c>
    </row>
    <row r="234" spans="1:65" s="2" customFormat="1" ht="48.75" x14ac:dyDescent="0.2">
      <c r="A234" s="32"/>
      <c r="B234" s="33"/>
      <c r="C234" s="34"/>
      <c r="D234" s="200" t="s">
        <v>117</v>
      </c>
      <c r="E234" s="34"/>
      <c r="F234" s="201" t="s">
        <v>236</v>
      </c>
      <c r="G234" s="34"/>
      <c r="H234" s="34"/>
      <c r="I234" s="108"/>
      <c r="J234" s="34"/>
      <c r="K234" s="34"/>
      <c r="L234" s="37"/>
      <c r="M234" s="202"/>
      <c r="N234" s="203"/>
      <c r="O234" s="69"/>
      <c r="P234" s="69"/>
      <c r="Q234" s="69"/>
      <c r="R234" s="69"/>
      <c r="S234" s="69"/>
      <c r="T234" s="70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117</v>
      </c>
      <c r="AU234" s="15" t="s">
        <v>82</v>
      </c>
    </row>
    <row r="235" spans="1:65" s="2" customFormat="1" ht="29.25" x14ac:dyDescent="0.2">
      <c r="A235" s="32"/>
      <c r="B235" s="33"/>
      <c r="C235" s="34"/>
      <c r="D235" s="200" t="s">
        <v>119</v>
      </c>
      <c r="E235" s="34"/>
      <c r="F235" s="204" t="s">
        <v>237</v>
      </c>
      <c r="G235" s="34"/>
      <c r="H235" s="34"/>
      <c r="I235" s="108"/>
      <c r="J235" s="34"/>
      <c r="K235" s="34"/>
      <c r="L235" s="37"/>
      <c r="M235" s="202"/>
      <c r="N235" s="203"/>
      <c r="O235" s="69"/>
      <c r="P235" s="69"/>
      <c r="Q235" s="69"/>
      <c r="R235" s="69"/>
      <c r="S235" s="69"/>
      <c r="T235" s="70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5" t="s">
        <v>119</v>
      </c>
      <c r="AU235" s="15" t="s">
        <v>82</v>
      </c>
    </row>
    <row r="236" spans="1:65" s="12" customFormat="1" ht="11.25" x14ac:dyDescent="0.2">
      <c r="B236" s="205"/>
      <c r="C236" s="206"/>
      <c r="D236" s="200" t="s">
        <v>121</v>
      </c>
      <c r="E236" s="207" t="s">
        <v>1</v>
      </c>
      <c r="F236" s="208" t="s">
        <v>220</v>
      </c>
      <c r="G236" s="206"/>
      <c r="H236" s="209">
        <v>6277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121</v>
      </c>
      <c r="AU236" s="215" t="s">
        <v>82</v>
      </c>
      <c r="AV236" s="12" t="s">
        <v>84</v>
      </c>
      <c r="AW236" s="12" t="s">
        <v>33</v>
      </c>
      <c r="AX236" s="12" t="s">
        <v>77</v>
      </c>
      <c r="AY236" s="215" t="s">
        <v>108</v>
      </c>
    </row>
    <row r="237" spans="1:65" s="12" customFormat="1" ht="11.25" x14ac:dyDescent="0.2">
      <c r="B237" s="205"/>
      <c r="C237" s="206"/>
      <c r="D237" s="200" t="s">
        <v>121</v>
      </c>
      <c r="E237" s="207" t="s">
        <v>1</v>
      </c>
      <c r="F237" s="208" t="s">
        <v>221</v>
      </c>
      <c r="G237" s="206"/>
      <c r="H237" s="209">
        <v>6300</v>
      </c>
      <c r="I237" s="210"/>
      <c r="J237" s="206"/>
      <c r="K237" s="206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121</v>
      </c>
      <c r="AU237" s="215" t="s">
        <v>82</v>
      </c>
      <c r="AV237" s="12" t="s">
        <v>84</v>
      </c>
      <c r="AW237" s="12" t="s">
        <v>33</v>
      </c>
      <c r="AX237" s="12" t="s">
        <v>77</v>
      </c>
      <c r="AY237" s="215" t="s">
        <v>108</v>
      </c>
    </row>
    <row r="238" spans="1:65" s="13" customFormat="1" ht="11.25" x14ac:dyDescent="0.2">
      <c r="B238" s="216"/>
      <c r="C238" s="217"/>
      <c r="D238" s="200" t="s">
        <v>121</v>
      </c>
      <c r="E238" s="218" t="s">
        <v>1</v>
      </c>
      <c r="F238" s="219" t="s">
        <v>126</v>
      </c>
      <c r="G238" s="217"/>
      <c r="H238" s="220">
        <v>12577</v>
      </c>
      <c r="I238" s="221"/>
      <c r="J238" s="217"/>
      <c r="K238" s="217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121</v>
      </c>
      <c r="AU238" s="226" t="s">
        <v>82</v>
      </c>
      <c r="AV238" s="13" t="s">
        <v>107</v>
      </c>
      <c r="AW238" s="13" t="s">
        <v>33</v>
      </c>
      <c r="AX238" s="13" t="s">
        <v>82</v>
      </c>
      <c r="AY238" s="226" t="s">
        <v>108</v>
      </c>
    </row>
    <row r="239" spans="1:65" s="2" customFormat="1" ht="62.45" customHeight="1" x14ac:dyDescent="0.2">
      <c r="A239" s="32"/>
      <c r="B239" s="33"/>
      <c r="C239" s="227" t="s">
        <v>84</v>
      </c>
      <c r="D239" s="227" t="s">
        <v>128</v>
      </c>
      <c r="E239" s="228" t="s">
        <v>238</v>
      </c>
      <c r="F239" s="229" t="s">
        <v>239</v>
      </c>
      <c r="G239" s="230" t="s">
        <v>216</v>
      </c>
      <c r="H239" s="231">
        <v>12577</v>
      </c>
      <c r="I239" s="232"/>
      <c r="J239" s="233">
        <f>ROUND(I239*H239,2)</f>
        <v>0</v>
      </c>
      <c r="K239" s="229" t="s">
        <v>240</v>
      </c>
      <c r="L239" s="234"/>
      <c r="M239" s="235" t="s">
        <v>1</v>
      </c>
      <c r="N239" s="236" t="s">
        <v>42</v>
      </c>
      <c r="O239" s="69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8" t="s">
        <v>131</v>
      </c>
      <c r="AT239" s="198" t="s">
        <v>128</v>
      </c>
      <c r="AU239" s="198" t="s">
        <v>82</v>
      </c>
      <c r="AY239" s="15" t="s">
        <v>108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5" t="s">
        <v>82</v>
      </c>
      <c r="BK239" s="199">
        <f>ROUND(I239*H239,2)</f>
        <v>0</v>
      </c>
      <c r="BL239" s="15" t="s">
        <v>131</v>
      </c>
      <c r="BM239" s="198" t="s">
        <v>241</v>
      </c>
    </row>
    <row r="240" spans="1:65" s="2" customFormat="1" ht="29.25" x14ac:dyDescent="0.2">
      <c r="A240" s="32"/>
      <c r="B240" s="33"/>
      <c r="C240" s="34"/>
      <c r="D240" s="200" t="s">
        <v>117</v>
      </c>
      <c r="E240" s="34"/>
      <c r="F240" s="201" t="s">
        <v>242</v>
      </c>
      <c r="G240" s="34"/>
      <c r="H240" s="34"/>
      <c r="I240" s="108"/>
      <c r="J240" s="34"/>
      <c r="K240" s="34"/>
      <c r="L240" s="37"/>
      <c r="M240" s="202"/>
      <c r="N240" s="203"/>
      <c r="O240" s="69"/>
      <c r="P240" s="69"/>
      <c r="Q240" s="69"/>
      <c r="R240" s="69"/>
      <c r="S240" s="69"/>
      <c r="T240" s="70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5" t="s">
        <v>117</v>
      </c>
      <c r="AU240" s="15" t="s">
        <v>82</v>
      </c>
    </row>
    <row r="241" spans="1:65" s="2" customFormat="1" ht="19.5" x14ac:dyDescent="0.2">
      <c r="A241" s="32"/>
      <c r="B241" s="33"/>
      <c r="C241" s="34"/>
      <c r="D241" s="200" t="s">
        <v>119</v>
      </c>
      <c r="E241" s="34"/>
      <c r="F241" s="204" t="s">
        <v>243</v>
      </c>
      <c r="G241" s="34"/>
      <c r="H241" s="34"/>
      <c r="I241" s="108"/>
      <c r="J241" s="34"/>
      <c r="K241" s="34"/>
      <c r="L241" s="37"/>
      <c r="M241" s="202"/>
      <c r="N241" s="203"/>
      <c r="O241" s="69"/>
      <c r="P241" s="69"/>
      <c r="Q241" s="69"/>
      <c r="R241" s="69"/>
      <c r="S241" s="69"/>
      <c r="T241" s="70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119</v>
      </c>
      <c r="AU241" s="15" t="s">
        <v>82</v>
      </c>
    </row>
    <row r="242" spans="1:65" s="12" customFormat="1" ht="11.25" x14ac:dyDescent="0.2">
      <c r="B242" s="205"/>
      <c r="C242" s="206"/>
      <c r="D242" s="200" t="s">
        <v>121</v>
      </c>
      <c r="E242" s="207" t="s">
        <v>1</v>
      </c>
      <c r="F242" s="208" t="s">
        <v>220</v>
      </c>
      <c r="G242" s="206"/>
      <c r="H242" s="209">
        <v>6277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121</v>
      </c>
      <c r="AU242" s="215" t="s">
        <v>82</v>
      </c>
      <c r="AV242" s="12" t="s">
        <v>84</v>
      </c>
      <c r="AW242" s="12" t="s">
        <v>33</v>
      </c>
      <c r="AX242" s="12" t="s">
        <v>77</v>
      </c>
      <c r="AY242" s="215" t="s">
        <v>108</v>
      </c>
    </row>
    <row r="243" spans="1:65" s="12" customFormat="1" ht="11.25" x14ac:dyDescent="0.2">
      <c r="B243" s="205"/>
      <c r="C243" s="206"/>
      <c r="D243" s="200" t="s">
        <v>121</v>
      </c>
      <c r="E243" s="207" t="s">
        <v>1</v>
      </c>
      <c r="F243" s="208" t="s">
        <v>221</v>
      </c>
      <c r="G243" s="206"/>
      <c r="H243" s="209">
        <v>6300</v>
      </c>
      <c r="I243" s="210"/>
      <c r="J243" s="206"/>
      <c r="K243" s="206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121</v>
      </c>
      <c r="AU243" s="215" t="s">
        <v>82</v>
      </c>
      <c r="AV243" s="12" t="s">
        <v>84</v>
      </c>
      <c r="AW243" s="12" t="s">
        <v>33</v>
      </c>
      <c r="AX243" s="12" t="s">
        <v>77</v>
      </c>
      <c r="AY243" s="215" t="s">
        <v>108</v>
      </c>
    </row>
    <row r="244" spans="1:65" s="13" customFormat="1" ht="11.25" x14ac:dyDescent="0.2">
      <c r="B244" s="216"/>
      <c r="C244" s="217"/>
      <c r="D244" s="200" t="s">
        <v>121</v>
      </c>
      <c r="E244" s="218" t="s">
        <v>1</v>
      </c>
      <c r="F244" s="219" t="s">
        <v>126</v>
      </c>
      <c r="G244" s="217"/>
      <c r="H244" s="220">
        <v>12577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121</v>
      </c>
      <c r="AU244" s="226" t="s">
        <v>82</v>
      </c>
      <c r="AV244" s="13" t="s">
        <v>107</v>
      </c>
      <c r="AW244" s="13" t="s">
        <v>33</v>
      </c>
      <c r="AX244" s="13" t="s">
        <v>82</v>
      </c>
      <c r="AY244" s="226" t="s">
        <v>108</v>
      </c>
    </row>
    <row r="245" spans="1:65" s="2" customFormat="1" ht="30.95" customHeight="1" x14ac:dyDescent="0.2">
      <c r="A245" s="32"/>
      <c r="B245" s="33"/>
      <c r="C245" s="187" t="s">
        <v>107</v>
      </c>
      <c r="D245" s="187" t="s">
        <v>110</v>
      </c>
      <c r="E245" s="188" t="s">
        <v>233</v>
      </c>
      <c r="F245" s="189" t="s">
        <v>234</v>
      </c>
      <c r="G245" s="190" t="s">
        <v>216</v>
      </c>
      <c r="H245" s="191">
        <v>20</v>
      </c>
      <c r="I245" s="192"/>
      <c r="J245" s="193">
        <f>ROUND(I245*H245,2)</f>
        <v>0</v>
      </c>
      <c r="K245" s="189" t="s">
        <v>114</v>
      </c>
      <c r="L245" s="37"/>
      <c r="M245" s="194" t="s">
        <v>1</v>
      </c>
      <c r="N245" s="195" t="s">
        <v>42</v>
      </c>
      <c r="O245" s="69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8" t="s">
        <v>115</v>
      </c>
      <c r="AT245" s="198" t="s">
        <v>110</v>
      </c>
      <c r="AU245" s="198" t="s">
        <v>82</v>
      </c>
      <c r="AY245" s="15" t="s">
        <v>108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5" t="s">
        <v>82</v>
      </c>
      <c r="BK245" s="199">
        <f>ROUND(I245*H245,2)</f>
        <v>0</v>
      </c>
      <c r="BL245" s="15" t="s">
        <v>115</v>
      </c>
      <c r="BM245" s="198" t="s">
        <v>244</v>
      </c>
    </row>
    <row r="246" spans="1:65" s="2" customFormat="1" ht="48.75" x14ac:dyDescent="0.2">
      <c r="A246" s="32"/>
      <c r="B246" s="33"/>
      <c r="C246" s="34"/>
      <c r="D246" s="200" t="s">
        <v>117</v>
      </c>
      <c r="E246" s="34"/>
      <c r="F246" s="201" t="s">
        <v>236</v>
      </c>
      <c r="G246" s="34"/>
      <c r="H246" s="34"/>
      <c r="I246" s="108"/>
      <c r="J246" s="34"/>
      <c r="K246" s="34"/>
      <c r="L246" s="37"/>
      <c r="M246" s="202"/>
      <c r="N246" s="203"/>
      <c r="O246" s="69"/>
      <c r="P246" s="69"/>
      <c r="Q246" s="69"/>
      <c r="R246" s="69"/>
      <c r="S246" s="69"/>
      <c r="T246" s="70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117</v>
      </c>
      <c r="AU246" s="15" t="s">
        <v>82</v>
      </c>
    </row>
    <row r="247" spans="1:65" s="2" customFormat="1" ht="29.25" x14ac:dyDescent="0.2">
      <c r="A247" s="32"/>
      <c r="B247" s="33"/>
      <c r="C247" s="34"/>
      <c r="D247" s="200" t="s">
        <v>119</v>
      </c>
      <c r="E247" s="34"/>
      <c r="F247" s="204" t="s">
        <v>245</v>
      </c>
      <c r="G247" s="34"/>
      <c r="H247" s="34"/>
      <c r="I247" s="108"/>
      <c r="J247" s="34"/>
      <c r="K247" s="34"/>
      <c r="L247" s="37"/>
      <c r="M247" s="202"/>
      <c r="N247" s="203"/>
      <c r="O247" s="69"/>
      <c r="P247" s="69"/>
      <c r="Q247" s="69"/>
      <c r="R247" s="69"/>
      <c r="S247" s="69"/>
      <c r="T247" s="70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5" t="s">
        <v>119</v>
      </c>
      <c r="AU247" s="15" t="s">
        <v>82</v>
      </c>
    </row>
    <row r="248" spans="1:65" s="12" customFormat="1" ht="11.25" x14ac:dyDescent="0.2">
      <c r="B248" s="205"/>
      <c r="C248" s="206"/>
      <c r="D248" s="200" t="s">
        <v>121</v>
      </c>
      <c r="E248" s="207" t="s">
        <v>1</v>
      </c>
      <c r="F248" s="208" t="s">
        <v>225</v>
      </c>
      <c r="G248" s="206"/>
      <c r="H248" s="209">
        <v>10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121</v>
      </c>
      <c r="AU248" s="215" t="s">
        <v>82</v>
      </c>
      <c r="AV248" s="12" t="s">
        <v>84</v>
      </c>
      <c r="AW248" s="12" t="s">
        <v>33</v>
      </c>
      <c r="AX248" s="12" t="s">
        <v>77</v>
      </c>
      <c r="AY248" s="215" t="s">
        <v>108</v>
      </c>
    </row>
    <row r="249" spans="1:65" s="12" customFormat="1" ht="11.25" x14ac:dyDescent="0.2">
      <c r="B249" s="205"/>
      <c r="C249" s="206"/>
      <c r="D249" s="200" t="s">
        <v>121</v>
      </c>
      <c r="E249" s="207" t="s">
        <v>1</v>
      </c>
      <c r="F249" s="208" t="s">
        <v>226</v>
      </c>
      <c r="G249" s="206"/>
      <c r="H249" s="209">
        <v>10</v>
      </c>
      <c r="I249" s="210"/>
      <c r="J249" s="206"/>
      <c r="K249" s="206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121</v>
      </c>
      <c r="AU249" s="215" t="s">
        <v>82</v>
      </c>
      <c r="AV249" s="12" t="s">
        <v>84</v>
      </c>
      <c r="AW249" s="12" t="s">
        <v>33</v>
      </c>
      <c r="AX249" s="12" t="s">
        <v>77</v>
      </c>
      <c r="AY249" s="215" t="s">
        <v>108</v>
      </c>
    </row>
    <row r="250" spans="1:65" s="13" customFormat="1" ht="11.25" x14ac:dyDescent="0.2">
      <c r="B250" s="216"/>
      <c r="C250" s="217"/>
      <c r="D250" s="200" t="s">
        <v>121</v>
      </c>
      <c r="E250" s="218" t="s">
        <v>1</v>
      </c>
      <c r="F250" s="219" t="s">
        <v>126</v>
      </c>
      <c r="G250" s="217"/>
      <c r="H250" s="220">
        <v>20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121</v>
      </c>
      <c r="AU250" s="226" t="s">
        <v>82</v>
      </c>
      <c r="AV250" s="13" t="s">
        <v>107</v>
      </c>
      <c r="AW250" s="13" t="s">
        <v>33</v>
      </c>
      <c r="AX250" s="13" t="s">
        <v>82</v>
      </c>
      <c r="AY250" s="226" t="s">
        <v>108</v>
      </c>
    </row>
    <row r="251" spans="1:65" s="2" customFormat="1" ht="62.45" customHeight="1" x14ac:dyDescent="0.2">
      <c r="A251" s="32"/>
      <c r="B251" s="33"/>
      <c r="C251" s="227" t="s">
        <v>246</v>
      </c>
      <c r="D251" s="227" t="s">
        <v>128</v>
      </c>
      <c r="E251" s="228" t="s">
        <v>238</v>
      </c>
      <c r="F251" s="229" t="s">
        <v>239</v>
      </c>
      <c r="G251" s="230" t="s">
        <v>216</v>
      </c>
      <c r="H251" s="231">
        <v>20</v>
      </c>
      <c r="I251" s="232"/>
      <c r="J251" s="233">
        <f>ROUND(I251*H251,2)</f>
        <v>0</v>
      </c>
      <c r="K251" s="229" t="s">
        <v>240</v>
      </c>
      <c r="L251" s="234"/>
      <c r="M251" s="235" t="s">
        <v>1</v>
      </c>
      <c r="N251" s="236" t="s">
        <v>42</v>
      </c>
      <c r="O251" s="69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8" t="s">
        <v>131</v>
      </c>
      <c r="AT251" s="198" t="s">
        <v>128</v>
      </c>
      <c r="AU251" s="198" t="s">
        <v>82</v>
      </c>
      <c r="AY251" s="15" t="s">
        <v>108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5" t="s">
        <v>82</v>
      </c>
      <c r="BK251" s="199">
        <f>ROUND(I251*H251,2)</f>
        <v>0</v>
      </c>
      <c r="BL251" s="15" t="s">
        <v>131</v>
      </c>
      <c r="BM251" s="198" t="s">
        <v>247</v>
      </c>
    </row>
    <row r="252" spans="1:65" s="2" customFormat="1" ht="29.25" x14ac:dyDescent="0.2">
      <c r="A252" s="32"/>
      <c r="B252" s="33"/>
      <c r="C252" s="34"/>
      <c r="D252" s="200" t="s">
        <v>117</v>
      </c>
      <c r="E252" s="34"/>
      <c r="F252" s="201" t="s">
        <v>242</v>
      </c>
      <c r="G252" s="34"/>
      <c r="H252" s="34"/>
      <c r="I252" s="108"/>
      <c r="J252" s="34"/>
      <c r="K252" s="34"/>
      <c r="L252" s="37"/>
      <c r="M252" s="202"/>
      <c r="N252" s="203"/>
      <c r="O252" s="69"/>
      <c r="P252" s="69"/>
      <c r="Q252" s="69"/>
      <c r="R252" s="69"/>
      <c r="S252" s="69"/>
      <c r="T252" s="70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5" t="s">
        <v>117</v>
      </c>
      <c r="AU252" s="15" t="s">
        <v>82</v>
      </c>
    </row>
    <row r="253" spans="1:65" s="2" customFormat="1" ht="19.5" x14ac:dyDescent="0.2">
      <c r="A253" s="32"/>
      <c r="B253" s="33"/>
      <c r="C253" s="34"/>
      <c r="D253" s="200" t="s">
        <v>119</v>
      </c>
      <c r="E253" s="34"/>
      <c r="F253" s="204" t="s">
        <v>248</v>
      </c>
      <c r="G253" s="34"/>
      <c r="H253" s="34"/>
      <c r="I253" s="108"/>
      <c r="J253" s="34"/>
      <c r="K253" s="34"/>
      <c r="L253" s="37"/>
      <c r="M253" s="202"/>
      <c r="N253" s="203"/>
      <c r="O253" s="69"/>
      <c r="P253" s="69"/>
      <c r="Q253" s="69"/>
      <c r="R253" s="69"/>
      <c r="S253" s="69"/>
      <c r="T253" s="70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5" t="s">
        <v>119</v>
      </c>
      <c r="AU253" s="15" t="s">
        <v>82</v>
      </c>
    </row>
    <row r="254" spans="1:65" s="12" customFormat="1" ht="11.25" x14ac:dyDescent="0.2">
      <c r="B254" s="205"/>
      <c r="C254" s="206"/>
      <c r="D254" s="200" t="s">
        <v>121</v>
      </c>
      <c r="E254" s="207" t="s">
        <v>1</v>
      </c>
      <c r="F254" s="208" t="s">
        <v>225</v>
      </c>
      <c r="G254" s="206"/>
      <c r="H254" s="209">
        <v>10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121</v>
      </c>
      <c r="AU254" s="215" t="s">
        <v>82</v>
      </c>
      <c r="AV254" s="12" t="s">
        <v>84</v>
      </c>
      <c r="AW254" s="12" t="s">
        <v>33</v>
      </c>
      <c r="AX254" s="12" t="s">
        <v>77</v>
      </c>
      <c r="AY254" s="215" t="s">
        <v>108</v>
      </c>
    </row>
    <row r="255" spans="1:65" s="12" customFormat="1" ht="11.25" x14ac:dyDescent="0.2">
      <c r="B255" s="205"/>
      <c r="C255" s="206"/>
      <c r="D255" s="200" t="s">
        <v>121</v>
      </c>
      <c r="E255" s="207" t="s">
        <v>1</v>
      </c>
      <c r="F255" s="208" t="s">
        <v>226</v>
      </c>
      <c r="G255" s="206"/>
      <c r="H255" s="209">
        <v>10</v>
      </c>
      <c r="I255" s="210"/>
      <c r="J255" s="206"/>
      <c r="K255" s="206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121</v>
      </c>
      <c r="AU255" s="215" t="s">
        <v>82</v>
      </c>
      <c r="AV255" s="12" t="s">
        <v>84</v>
      </c>
      <c r="AW255" s="12" t="s">
        <v>33</v>
      </c>
      <c r="AX255" s="12" t="s">
        <v>77</v>
      </c>
      <c r="AY255" s="215" t="s">
        <v>108</v>
      </c>
    </row>
    <row r="256" spans="1:65" s="13" customFormat="1" ht="11.25" x14ac:dyDescent="0.2">
      <c r="B256" s="216"/>
      <c r="C256" s="217"/>
      <c r="D256" s="200" t="s">
        <v>121</v>
      </c>
      <c r="E256" s="218" t="s">
        <v>1</v>
      </c>
      <c r="F256" s="219" t="s">
        <v>126</v>
      </c>
      <c r="G256" s="217"/>
      <c r="H256" s="220">
        <v>20</v>
      </c>
      <c r="I256" s="221"/>
      <c r="J256" s="217"/>
      <c r="K256" s="217"/>
      <c r="L256" s="222"/>
      <c r="M256" s="223"/>
      <c r="N256" s="224"/>
      <c r="O256" s="224"/>
      <c r="P256" s="224"/>
      <c r="Q256" s="224"/>
      <c r="R256" s="224"/>
      <c r="S256" s="224"/>
      <c r="T256" s="225"/>
      <c r="AT256" s="226" t="s">
        <v>121</v>
      </c>
      <c r="AU256" s="226" t="s">
        <v>82</v>
      </c>
      <c r="AV256" s="13" t="s">
        <v>107</v>
      </c>
      <c r="AW256" s="13" t="s">
        <v>33</v>
      </c>
      <c r="AX256" s="13" t="s">
        <v>82</v>
      </c>
      <c r="AY256" s="226" t="s">
        <v>108</v>
      </c>
    </row>
    <row r="257" spans="1:65" s="2" customFormat="1" ht="30.95" customHeight="1" x14ac:dyDescent="0.2">
      <c r="A257" s="32"/>
      <c r="B257" s="33"/>
      <c r="C257" s="187" t="s">
        <v>249</v>
      </c>
      <c r="D257" s="187" t="s">
        <v>110</v>
      </c>
      <c r="E257" s="188" t="s">
        <v>250</v>
      </c>
      <c r="F257" s="189" t="s">
        <v>251</v>
      </c>
      <c r="G257" s="190" t="s">
        <v>113</v>
      </c>
      <c r="H257" s="191">
        <v>28</v>
      </c>
      <c r="I257" s="192"/>
      <c r="J257" s="193">
        <f>ROUND(I257*H257,2)</f>
        <v>0</v>
      </c>
      <c r="K257" s="189" t="s">
        <v>114</v>
      </c>
      <c r="L257" s="37"/>
      <c r="M257" s="194" t="s">
        <v>1</v>
      </c>
      <c r="N257" s="195" t="s">
        <v>42</v>
      </c>
      <c r="O257" s="69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8" t="s">
        <v>115</v>
      </c>
      <c r="AT257" s="198" t="s">
        <v>110</v>
      </c>
      <c r="AU257" s="198" t="s">
        <v>82</v>
      </c>
      <c r="AY257" s="15" t="s">
        <v>108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5" t="s">
        <v>82</v>
      </c>
      <c r="BK257" s="199">
        <f>ROUND(I257*H257,2)</f>
        <v>0</v>
      </c>
      <c r="BL257" s="15" t="s">
        <v>115</v>
      </c>
      <c r="BM257" s="198" t="s">
        <v>252</v>
      </c>
    </row>
    <row r="258" spans="1:65" s="2" customFormat="1" ht="39" x14ac:dyDescent="0.2">
      <c r="A258" s="32"/>
      <c r="B258" s="33"/>
      <c r="C258" s="34"/>
      <c r="D258" s="200" t="s">
        <v>117</v>
      </c>
      <c r="E258" s="34"/>
      <c r="F258" s="201" t="s">
        <v>253</v>
      </c>
      <c r="G258" s="34"/>
      <c r="H258" s="34"/>
      <c r="I258" s="108"/>
      <c r="J258" s="34"/>
      <c r="K258" s="34"/>
      <c r="L258" s="37"/>
      <c r="M258" s="202"/>
      <c r="N258" s="203"/>
      <c r="O258" s="69"/>
      <c r="P258" s="69"/>
      <c r="Q258" s="69"/>
      <c r="R258" s="69"/>
      <c r="S258" s="69"/>
      <c r="T258" s="70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5" t="s">
        <v>117</v>
      </c>
      <c r="AU258" s="15" t="s">
        <v>82</v>
      </c>
    </row>
    <row r="259" spans="1:65" s="2" customFormat="1" ht="39" x14ac:dyDescent="0.2">
      <c r="A259" s="32"/>
      <c r="B259" s="33"/>
      <c r="C259" s="34"/>
      <c r="D259" s="200" t="s">
        <v>119</v>
      </c>
      <c r="E259" s="34"/>
      <c r="F259" s="204" t="s">
        <v>254</v>
      </c>
      <c r="G259" s="34"/>
      <c r="H259" s="34"/>
      <c r="I259" s="108"/>
      <c r="J259" s="34"/>
      <c r="K259" s="34"/>
      <c r="L259" s="37"/>
      <c r="M259" s="202"/>
      <c r="N259" s="203"/>
      <c r="O259" s="69"/>
      <c r="P259" s="69"/>
      <c r="Q259" s="69"/>
      <c r="R259" s="69"/>
      <c r="S259" s="69"/>
      <c r="T259" s="70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5" t="s">
        <v>119</v>
      </c>
      <c r="AU259" s="15" t="s">
        <v>82</v>
      </c>
    </row>
    <row r="260" spans="1:65" s="12" customFormat="1" ht="11.25" x14ac:dyDescent="0.2">
      <c r="B260" s="205"/>
      <c r="C260" s="206"/>
      <c r="D260" s="200" t="s">
        <v>121</v>
      </c>
      <c r="E260" s="207" t="s">
        <v>1</v>
      </c>
      <c r="F260" s="208" t="s">
        <v>182</v>
      </c>
      <c r="G260" s="206"/>
      <c r="H260" s="209">
        <v>2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121</v>
      </c>
      <c r="AU260" s="215" t="s">
        <v>82</v>
      </c>
      <c r="AV260" s="12" t="s">
        <v>84</v>
      </c>
      <c r="AW260" s="12" t="s">
        <v>33</v>
      </c>
      <c r="AX260" s="12" t="s">
        <v>77</v>
      </c>
      <c r="AY260" s="215" t="s">
        <v>108</v>
      </c>
    </row>
    <row r="261" spans="1:65" s="12" customFormat="1" ht="11.25" x14ac:dyDescent="0.2">
      <c r="B261" s="205"/>
      <c r="C261" s="206"/>
      <c r="D261" s="200" t="s">
        <v>121</v>
      </c>
      <c r="E261" s="207" t="s">
        <v>1</v>
      </c>
      <c r="F261" s="208" t="s">
        <v>183</v>
      </c>
      <c r="G261" s="206"/>
      <c r="H261" s="209">
        <v>2</v>
      </c>
      <c r="I261" s="210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121</v>
      </c>
      <c r="AU261" s="215" t="s">
        <v>82</v>
      </c>
      <c r="AV261" s="12" t="s">
        <v>84</v>
      </c>
      <c r="AW261" s="12" t="s">
        <v>33</v>
      </c>
      <c r="AX261" s="12" t="s">
        <v>77</v>
      </c>
      <c r="AY261" s="215" t="s">
        <v>108</v>
      </c>
    </row>
    <row r="262" spans="1:65" s="12" customFormat="1" ht="11.25" x14ac:dyDescent="0.2">
      <c r="B262" s="205"/>
      <c r="C262" s="206"/>
      <c r="D262" s="200" t="s">
        <v>121</v>
      </c>
      <c r="E262" s="207" t="s">
        <v>1</v>
      </c>
      <c r="F262" s="208" t="s">
        <v>184</v>
      </c>
      <c r="G262" s="206"/>
      <c r="H262" s="209">
        <v>2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121</v>
      </c>
      <c r="AU262" s="215" t="s">
        <v>82</v>
      </c>
      <c r="AV262" s="12" t="s">
        <v>84</v>
      </c>
      <c r="AW262" s="12" t="s">
        <v>33</v>
      </c>
      <c r="AX262" s="12" t="s">
        <v>77</v>
      </c>
      <c r="AY262" s="215" t="s">
        <v>108</v>
      </c>
    </row>
    <row r="263" spans="1:65" s="12" customFormat="1" ht="11.25" x14ac:dyDescent="0.2">
      <c r="B263" s="205"/>
      <c r="C263" s="206"/>
      <c r="D263" s="200" t="s">
        <v>121</v>
      </c>
      <c r="E263" s="207" t="s">
        <v>1</v>
      </c>
      <c r="F263" s="208" t="s">
        <v>185</v>
      </c>
      <c r="G263" s="206"/>
      <c r="H263" s="209">
        <v>2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121</v>
      </c>
      <c r="AU263" s="215" t="s">
        <v>82</v>
      </c>
      <c r="AV263" s="12" t="s">
        <v>84</v>
      </c>
      <c r="AW263" s="12" t="s">
        <v>33</v>
      </c>
      <c r="AX263" s="12" t="s">
        <v>77</v>
      </c>
      <c r="AY263" s="215" t="s">
        <v>108</v>
      </c>
    </row>
    <row r="264" spans="1:65" s="12" customFormat="1" ht="11.25" x14ac:dyDescent="0.2">
      <c r="B264" s="205"/>
      <c r="C264" s="206"/>
      <c r="D264" s="200" t="s">
        <v>121</v>
      </c>
      <c r="E264" s="207" t="s">
        <v>1</v>
      </c>
      <c r="F264" s="208" t="s">
        <v>186</v>
      </c>
      <c r="G264" s="206"/>
      <c r="H264" s="209">
        <v>2</v>
      </c>
      <c r="I264" s="210"/>
      <c r="J264" s="206"/>
      <c r="K264" s="206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121</v>
      </c>
      <c r="AU264" s="215" t="s">
        <v>82</v>
      </c>
      <c r="AV264" s="12" t="s">
        <v>84</v>
      </c>
      <c r="AW264" s="12" t="s">
        <v>33</v>
      </c>
      <c r="AX264" s="12" t="s">
        <v>77</v>
      </c>
      <c r="AY264" s="215" t="s">
        <v>108</v>
      </c>
    </row>
    <row r="265" spans="1:65" s="12" customFormat="1" ht="11.25" x14ac:dyDescent="0.2">
      <c r="B265" s="205"/>
      <c r="C265" s="206"/>
      <c r="D265" s="200" t="s">
        <v>121</v>
      </c>
      <c r="E265" s="207" t="s">
        <v>1</v>
      </c>
      <c r="F265" s="208" t="s">
        <v>187</v>
      </c>
      <c r="G265" s="206"/>
      <c r="H265" s="209">
        <v>2</v>
      </c>
      <c r="I265" s="210"/>
      <c r="J265" s="206"/>
      <c r="K265" s="206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121</v>
      </c>
      <c r="AU265" s="215" t="s">
        <v>82</v>
      </c>
      <c r="AV265" s="12" t="s">
        <v>84</v>
      </c>
      <c r="AW265" s="12" t="s">
        <v>33</v>
      </c>
      <c r="AX265" s="12" t="s">
        <v>77</v>
      </c>
      <c r="AY265" s="215" t="s">
        <v>108</v>
      </c>
    </row>
    <row r="266" spans="1:65" s="12" customFormat="1" ht="11.25" x14ac:dyDescent="0.2">
      <c r="B266" s="205"/>
      <c r="C266" s="206"/>
      <c r="D266" s="200" t="s">
        <v>121</v>
      </c>
      <c r="E266" s="207" t="s">
        <v>1</v>
      </c>
      <c r="F266" s="208" t="s">
        <v>188</v>
      </c>
      <c r="G266" s="206"/>
      <c r="H266" s="209">
        <v>2</v>
      </c>
      <c r="I266" s="210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121</v>
      </c>
      <c r="AU266" s="215" t="s">
        <v>82</v>
      </c>
      <c r="AV266" s="12" t="s">
        <v>84</v>
      </c>
      <c r="AW266" s="12" t="s">
        <v>33</v>
      </c>
      <c r="AX266" s="12" t="s">
        <v>77</v>
      </c>
      <c r="AY266" s="215" t="s">
        <v>108</v>
      </c>
    </row>
    <row r="267" spans="1:65" s="12" customFormat="1" ht="11.25" x14ac:dyDescent="0.2">
      <c r="B267" s="205"/>
      <c r="C267" s="206"/>
      <c r="D267" s="200" t="s">
        <v>121</v>
      </c>
      <c r="E267" s="207" t="s">
        <v>1</v>
      </c>
      <c r="F267" s="208" t="s">
        <v>189</v>
      </c>
      <c r="G267" s="206"/>
      <c r="H267" s="209">
        <v>2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121</v>
      </c>
      <c r="AU267" s="215" t="s">
        <v>82</v>
      </c>
      <c r="AV267" s="12" t="s">
        <v>84</v>
      </c>
      <c r="AW267" s="12" t="s">
        <v>33</v>
      </c>
      <c r="AX267" s="12" t="s">
        <v>77</v>
      </c>
      <c r="AY267" s="215" t="s">
        <v>108</v>
      </c>
    </row>
    <row r="268" spans="1:65" s="12" customFormat="1" ht="11.25" x14ac:dyDescent="0.2">
      <c r="B268" s="205"/>
      <c r="C268" s="206"/>
      <c r="D268" s="200" t="s">
        <v>121</v>
      </c>
      <c r="E268" s="207" t="s">
        <v>1</v>
      </c>
      <c r="F268" s="208" t="s">
        <v>190</v>
      </c>
      <c r="G268" s="206"/>
      <c r="H268" s="209">
        <v>2</v>
      </c>
      <c r="I268" s="210"/>
      <c r="J268" s="206"/>
      <c r="K268" s="206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121</v>
      </c>
      <c r="AU268" s="215" t="s">
        <v>82</v>
      </c>
      <c r="AV268" s="12" t="s">
        <v>84</v>
      </c>
      <c r="AW268" s="12" t="s">
        <v>33</v>
      </c>
      <c r="AX268" s="12" t="s">
        <v>77</v>
      </c>
      <c r="AY268" s="215" t="s">
        <v>108</v>
      </c>
    </row>
    <row r="269" spans="1:65" s="12" customFormat="1" ht="11.25" x14ac:dyDescent="0.2">
      <c r="B269" s="205"/>
      <c r="C269" s="206"/>
      <c r="D269" s="200" t="s">
        <v>121</v>
      </c>
      <c r="E269" s="207" t="s">
        <v>1</v>
      </c>
      <c r="F269" s="208" t="s">
        <v>191</v>
      </c>
      <c r="G269" s="206"/>
      <c r="H269" s="209">
        <v>2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121</v>
      </c>
      <c r="AU269" s="215" t="s">
        <v>82</v>
      </c>
      <c r="AV269" s="12" t="s">
        <v>84</v>
      </c>
      <c r="AW269" s="12" t="s">
        <v>33</v>
      </c>
      <c r="AX269" s="12" t="s">
        <v>77</v>
      </c>
      <c r="AY269" s="215" t="s">
        <v>108</v>
      </c>
    </row>
    <row r="270" spans="1:65" s="12" customFormat="1" ht="11.25" x14ac:dyDescent="0.2">
      <c r="B270" s="205"/>
      <c r="C270" s="206"/>
      <c r="D270" s="200" t="s">
        <v>121</v>
      </c>
      <c r="E270" s="207" t="s">
        <v>1</v>
      </c>
      <c r="F270" s="208" t="s">
        <v>192</v>
      </c>
      <c r="G270" s="206"/>
      <c r="H270" s="209">
        <v>2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121</v>
      </c>
      <c r="AU270" s="215" t="s">
        <v>82</v>
      </c>
      <c r="AV270" s="12" t="s">
        <v>84</v>
      </c>
      <c r="AW270" s="12" t="s">
        <v>33</v>
      </c>
      <c r="AX270" s="12" t="s">
        <v>77</v>
      </c>
      <c r="AY270" s="215" t="s">
        <v>108</v>
      </c>
    </row>
    <row r="271" spans="1:65" s="12" customFormat="1" ht="11.25" x14ac:dyDescent="0.2">
      <c r="B271" s="205"/>
      <c r="C271" s="206"/>
      <c r="D271" s="200" t="s">
        <v>121</v>
      </c>
      <c r="E271" s="207" t="s">
        <v>1</v>
      </c>
      <c r="F271" s="208" t="s">
        <v>193</v>
      </c>
      <c r="G271" s="206"/>
      <c r="H271" s="209">
        <v>2</v>
      </c>
      <c r="I271" s="210"/>
      <c r="J271" s="206"/>
      <c r="K271" s="206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121</v>
      </c>
      <c r="AU271" s="215" t="s">
        <v>82</v>
      </c>
      <c r="AV271" s="12" t="s">
        <v>84</v>
      </c>
      <c r="AW271" s="12" t="s">
        <v>33</v>
      </c>
      <c r="AX271" s="12" t="s">
        <v>77</v>
      </c>
      <c r="AY271" s="215" t="s">
        <v>108</v>
      </c>
    </row>
    <row r="272" spans="1:65" s="12" customFormat="1" ht="11.25" x14ac:dyDescent="0.2">
      <c r="B272" s="205"/>
      <c r="C272" s="206"/>
      <c r="D272" s="200" t="s">
        <v>121</v>
      </c>
      <c r="E272" s="207" t="s">
        <v>1</v>
      </c>
      <c r="F272" s="208" t="s">
        <v>194</v>
      </c>
      <c r="G272" s="206"/>
      <c r="H272" s="209">
        <v>2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121</v>
      </c>
      <c r="AU272" s="215" t="s">
        <v>82</v>
      </c>
      <c r="AV272" s="12" t="s">
        <v>84</v>
      </c>
      <c r="AW272" s="12" t="s">
        <v>33</v>
      </c>
      <c r="AX272" s="12" t="s">
        <v>77</v>
      </c>
      <c r="AY272" s="215" t="s">
        <v>108</v>
      </c>
    </row>
    <row r="273" spans="1:65" s="12" customFormat="1" ht="11.25" x14ac:dyDescent="0.2">
      <c r="B273" s="205"/>
      <c r="C273" s="206"/>
      <c r="D273" s="200" t="s">
        <v>121</v>
      </c>
      <c r="E273" s="207" t="s">
        <v>1</v>
      </c>
      <c r="F273" s="208" t="s">
        <v>195</v>
      </c>
      <c r="G273" s="206"/>
      <c r="H273" s="209">
        <v>2</v>
      </c>
      <c r="I273" s="210"/>
      <c r="J273" s="206"/>
      <c r="K273" s="206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121</v>
      </c>
      <c r="AU273" s="215" t="s">
        <v>82</v>
      </c>
      <c r="AV273" s="12" t="s">
        <v>84</v>
      </c>
      <c r="AW273" s="12" t="s">
        <v>33</v>
      </c>
      <c r="AX273" s="12" t="s">
        <v>77</v>
      </c>
      <c r="AY273" s="215" t="s">
        <v>108</v>
      </c>
    </row>
    <row r="274" spans="1:65" s="13" customFormat="1" ht="11.25" x14ac:dyDescent="0.2">
      <c r="B274" s="216"/>
      <c r="C274" s="217"/>
      <c r="D274" s="200" t="s">
        <v>121</v>
      </c>
      <c r="E274" s="218" t="s">
        <v>1</v>
      </c>
      <c r="F274" s="219" t="s">
        <v>126</v>
      </c>
      <c r="G274" s="217"/>
      <c r="H274" s="220">
        <v>28</v>
      </c>
      <c r="I274" s="221"/>
      <c r="J274" s="217"/>
      <c r="K274" s="217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121</v>
      </c>
      <c r="AU274" s="226" t="s">
        <v>82</v>
      </c>
      <c r="AV274" s="13" t="s">
        <v>107</v>
      </c>
      <c r="AW274" s="13" t="s">
        <v>33</v>
      </c>
      <c r="AX274" s="13" t="s">
        <v>82</v>
      </c>
      <c r="AY274" s="226" t="s">
        <v>108</v>
      </c>
    </row>
    <row r="275" spans="1:65" s="2" customFormat="1" ht="30.95" customHeight="1" x14ac:dyDescent="0.2">
      <c r="A275" s="32"/>
      <c r="B275" s="33"/>
      <c r="C275" s="227" t="s">
        <v>255</v>
      </c>
      <c r="D275" s="227" t="s">
        <v>128</v>
      </c>
      <c r="E275" s="228" t="s">
        <v>256</v>
      </c>
      <c r="F275" s="229" t="s">
        <v>257</v>
      </c>
      <c r="G275" s="230" t="s">
        <v>113</v>
      </c>
      <c r="H275" s="231">
        <v>28</v>
      </c>
      <c r="I275" s="232"/>
      <c r="J275" s="233">
        <f>ROUND(I275*H275,2)</f>
        <v>0</v>
      </c>
      <c r="K275" s="229" t="s">
        <v>114</v>
      </c>
      <c r="L275" s="234"/>
      <c r="M275" s="235" t="s">
        <v>1</v>
      </c>
      <c r="N275" s="236" t="s">
        <v>42</v>
      </c>
      <c r="O275" s="69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8" t="s">
        <v>131</v>
      </c>
      <c r="AT275" s="198" t="s">
        <v>128</v>
      </c>
      <c r="AU275" s="198" t="s">
        <v>82</v>
      </c>
      <c r="AY275" s="15" t="s">
        <v>108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5" t="s">
        <v>82</v>
      </c>
      <c r="BK275" s="199">
        <f>ROUND(I275*H275,2)</f>
        <v>0</v>
      </c>
      <c r="BL275" s="15" t="s">
        <v>131</v>
      </c>
      <c r="BM275" s="198" t="s">
        <v>258</v>
      </c>
    </row>
    <row r="276" spans="1:65" s="2" customFormat="1" ht="29.25" x14ac:dyDescent="0.2">
      <c r="A276" s="32"/>
      <c r="B276" s="33"/>
      <c r="C276" s="34"/>
      <c r="D276" s="200" t="s">
        <v>117</v>
      </c>
      <c r="E276" s="34"/>
      <c r="F276" s="201" t="s">
        <v>257</v>
      </c>
      <c r="G276" s="34"/>
      <c r="H276" s="34"/>
      <c r="I276" s="108"/>
      <c r="J276" s="34"/>
      <c r="K276" s="34"/>
      <c r="L276" s="37"/>
      <c r="M276" s="202"/>
      <c r="N276" s="203"/>
      <c r="O276" s="69"/>
      <c r="P276" s="69"/>
      <c r="Q276" s="69"/>
      <c r="R276" s="69"/>
      <c r="S276" s="69"/>
      <c r="T276" s="70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5" t="s">
        <v>117</v>
      </c>
      <c r="AU276" s="15" t="s">
        <v>82</v>
      </c>
    </row>
    <row r="277" spans="1:65" s="12" customFormat="1" ht="11.25" x14ac:dyDescent="0.2">
      <c r="B277" s="205"/>
      <c r="C277" s="206"/>
      <c r="D277" s="200" t="s">
        <v>121</v>
      </c>
      <c r="E277" s="207" t="s">
        <v>1</v>
      </c>
      <c r="F277" s="208" t="s">
        <v>182</v>
      </c>
      <c r="G277" s="206"/>
      <c r="H277" s="209">
        <v>2</v>
      </c>
      <c r="I277" s="210"/>
      <c r="J277" s="206"/>
      <c r="K277" s="206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121</v>
      </c>
      <c r="AU277" s="215" t="s">
        <v>82</v>
      </c>
      <c r="AV277" s="12" t="s">
        <v>84</v>
      </c>
      <c r="AW277" s="12" t="s">
        <v>33</v>
      </c>
      <c r="AX277" s="12" t="s">
        <v>77</v>
      </c>
      <c r="AY277" s="215" t="s">
        <v>108</v>
      </c>
    </row>
    <row r="278" spans="1:65" s="12" customFormat="1" ht="11.25" x14ac:dyDescent="0.2">
      <c r="B278" s="205"/>
      <c r="C278" s="206"/>
      <c r="D278" s="200" t="s">
        <v>121</v>
      </c>
      <c r="E278" s="207" t="s">
        <v>1</v>
      </c>
      <c r="F278" s="208" t="s">
        <v>183</v>
      </c>
      <c r="G278" s="206"/>
      <c r="H278" s="209">
        <v>2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121</v>
      </c>
      <c r="AU278" s="215" t="s">
        <v>82</v>
      </c>
      <c r="AV278" s="12" t="s">
        <v>84</v>
      </c>
      <c r="AW278" s="12" t="s">
        <v>33</v>
      </c>
      <c r="AX278" s="12" t="s">
        <v>77</v>
      </c>
      <c r="AY278" s="215" t="s">
        <v>108</v>
      </c>
    </row>
    <row r="279" spans="1:65" s="12" customFormat="1" ht="11.25" x14ac:dyDescent="0.2">
      <c r="B279" s="205"/>
      <c r="C279" s="206"/>
      <c r="D279" s="200" t="s">
        <v>121</v>
      </c>
      <c r="E279" s="207" t="s">
        <v>1</v>
      </c>
      <c r="F279" s="208" t="s">
        <v>184</v>
      </c>
      <c r="G279" s="206"/>
      <c r="H279" s="209">
        <v>2</v>
      </c>
      <c r="I279" s="210"/>
      <c r="J279" s="206"/>
      <c r="K279" s="206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121</v>
      </c>
      <c r="AU279" s="215" t="s">
        <v>82</v>
      </c>
      <c r="AV279" s="12" t="s">
        <v>84</v>
      </c>
      <c r="AW279" s="12" t="s">
        <v>33</v>
      </c>
      <c r="AX279" s="12" t="s">
        <v>77</v>
      </c>
      <c r="AY279" s="215" t="s">
        <v>108</v>
      </c>
    </row>
    <row r="280" spans="1:65" s="12" customFormat="1" ht="11.25" x14ac:dyDescent="0.2">
      <c r="B280" s="205"/>
      <c r="C280" s="206"/>
      <c r="D280" s="200" t="s">
        <v>121</v>
      </c>
      <c r="E280" s="207" t="s">
        <v>1</v>
      </c>
      <c r="F280" s="208" t="s">
        <v>185</v>
      </c>
      <c r="G280" s="206"/>
      <c r="H280" s="209">
        <v>2</v>
      </c>
      <c r="I280" s="210"/>
      <c r="J280" s="206"/>
      <c r="K280" s="206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121</v>
      </c>
      <c r="AU280" s="215" t="s">
        <v>82</v>
      </c>
      <c r="AV280" s="12" t="s">
        <v>84</v>
      </c>
      <c r="AW280" s="12" t="s">
        <v>33</v>
      </c>
      <c r="AX280" s="12" t="s">
        <v>77</v>
      </c>
      <c r="AY280" s="215" t="s">
        <v>108</v>
      </c>
    </row>
    <row r="281" spans="1:65" s="12" customFormat="1" ht="11.25" x14ac:dyDescent="0.2">
      <c r="B281" s="205"/>
      <c r="C281" s="206"/>
      <c r="D281" s="200" t="s">
        <v>121</v>
      </c>
      <c r="E281" s="207" t="s">
        <v>1</v>
      </c>
      <c r="F281" s="208" t="s">
        <v>186</v>
      </c>
      <c r="G281" s="206"/>
      <c r="H281" s="209">
        <v>2</v>
      </c>
      <c r="I281" s="210"/>
      <c r="J281" s="206"/>
      <c r="K281" s="206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121</v>
      </c>
      <c r="AU281" s="215" t="s">
        <v>82</v>
      </c>
      <c r="AV281" s="12" t="s">
        <v>84</v>
      </c>
      <c r="AW281" s="12" t="s">
        <v>33</v>
      </c>
      <c r="AX281" s="12" t="s">
        <v>77</v>
      </c>
      <c r="AY281" s="215" t="s">
        <v>108</v>
      </c>
    </row>
    <row r="282" spans="1:65" s="12" customFormat="1" ht="11.25" x14ac:dyDescent="0.2">
      <c r="B282" s="205"/>
      <c r="C282" s="206"/>
      <c r="D282" s="200" t="s">
        <v>121</v>
      </c>
      <c r="E282" s="207" t="s">
        <v>1</v>
      </c>
      <c r="F282" s="208" t="s">
        <v>187</v>
      </c>
      <c r="G282" s="206"/>
      <c r="H282" s="209">
        <v>2</v>
      </c>
      <c r="I282" s="210"/>
      <c r="J282" s="206"/>
      <c r="K282" s="206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121</v>
      </c>
      <c r="AU282" s="215" t="s">
        <v>82</v>
      </c>
      <c r="AV282" s="12" t="s">
        <v>84</v>
      </c>
      <c r="AW282" s="12" t="s">
        <v>33</v>
      </c>
      <c r="AX282" s="12" t="s">
        <v>77</v>
      </c>
      <c r="AY282" s="215" t="s">
        <v>108</v>
      </c>
    </row>
    <row r="283" spans="1:65" s="12" customFormat="1" ht="11.25" x14ac:dyDescent="0.2">
      <c r="B283" s="205"/>
      <c r="C283" s="206"/>
      <c r="D283" s="200" t="s">
        <v>121</v>
      </c>
      <c r="E283" s="207" t="s">
        <v>1</v>
      </c>
      <c r="F283" s="208" t="s">
        <v>188</v>
      </c>
      <c r="G283" s="206"/>
      <c r="H283" s="209">
        <v>2</v>
      </c>
      <c r="I283" s="210"/>
      <c r="J283" s="206"/>
      <c r="K283" s="206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121</v>
      </c>
      <c r="AU283" s="215" t="s">
        <v>82</v>
      </c>
      <c r="AV283" s="12" t="s">
        <v>84</v>
      </c>
      <c r="AW283" s="12" t="s">
        <v>33</v>
      </c>
      <c r="AX283" s="12" t="s">
        <v>77</v>
      </c>
      <c r="AY283" s="215" t="s">
        <v>108</v>
      </c>
    </row>
    <row r="284" spans="1:65" s="12" customFormat="1" ht="11.25" x14ac:dyDescent="0.2">
      <c r="B284" s="205"/>
      <c r="C284" s="206"/>
      <c r="D284" s="200" t="s">
        <v>121</v>
      </c>
      <c r="E284" s="207" t="s">
        <v>1</v>
      </c>
      <c r="F284" s="208" t="s">
        <v>189</v>
      </c>
      <c r="G284" s="206"/>
      <c r="H284" s="209">
        <v>2</v>
      </c>
      <c r="I284" s="210"/>
      <c r="J284" s="206"/>
      <c r="K284" s="206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121</v>
      </c>
      <c r="AU284" s="215" t="s">
        <v>82</v>
      </c>
      <c r="AV284" s="12" t="s">
        <v>84</v>
      </c>
      <c r="AW284" s="12" t="s">
        <v>33</v>
      </c>
      <c r="AX284" s="12" t="s">
        <v>77</v>
      </c>
      <c r="AY284" s="215" t="s">
        <v>108</v>
      </c>
    </row>
    <row r="285" spans="1:65" s="12" customFormat="1" ht="11.25" x14ac:dyDescent="0.2">
      <c r="B285" s="205"/>
      <c r="C285" s="206"/>
      <c r="D285" s="200" t="s">
        <v>121</v>
      </c>
      <c r="E285" s="207" t="s">
        <v>1</v>
      </c>
      <c r="F285" s="208" t="s">
        <v>190</v>
      </c>
      <c r="G285" s="206"/>
      <c r="H285" s="209">
        <v>2</v>
      </c>
      <c r="I285" s="210"/>
      <c r="J285" s="206"/>
      <c r="K285" s="206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121</v>
      </c>
      <c r="AU285" s="215" t="s">
        <v>82</v>
      </c>
      <c r="AV285" s="12" t="s">
        <v>84</v>
      </c>
      <c r="AW285" s="12" t="s">
        <v>33</v>
      </c>
      <c r="AX285" s="12" t="s">
        <v>77</v>
      </c>
      <c r="AY285" s="215" t="s">
        <v>108</v>
      </c>
    </row>
    <row r="286" spans="1:65" s="12" customFormat="1" ht="11.25" x14ac:dyDescent="0.2">
      <c r="B286" s="205"/>
      <c r="C286" s="206"/>
      <c r="D286" s="200" t="s">
        <v>121</v>
      </c>
      <c r="E286" s="207" t="s">
        <v>1</v>
      </c>
      <c r="F286" s="208" t="s">
        <v>191</v>
      </c>
      <c r="G286" s="206"/>
      <c r="H286" s="209">
        <v>2</v>
      </c>
      <c r="I286" s="210"/>
      <c r="J286" s="206"/>
      <c r="K286" s="206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121</v>
      </c>
      <c r="AU286" s="215" t="s">
        <v>82</v>
      </c>
      <c r="AV286" s="12" t="s">
        <v>84</v>
      </c>
      <c r="AW286" s="12" t="s">
        <v>33</v>
      </c>
      <c r="AX286" s="12" t="s">
        <v>77</v>
      </c>
      <c r="AY286" s="215" t="s">
        <v>108</v>
      </c>
    </row>
    <row r="287" spans="1:65" s="12" customFormat="1" ht="11.25" x14ac:dyDescent="0.2">
      <c r="B287" s="205"/>
      <c r="C287" s="206"/>
      <c r="D287" s="200" t="s">
        <v>121</v>
      </c>
      <c r="E287" s="207" t="s">
        <v>1</v>
      </c>
      <c r="F287" s="208" t="s">
        <v>192</v>
      </c>
      <c r="G287" s="206"/>
      <c r="H287" s="209">
        <v>2</v>
      </c>
      <c r="I287" s="210"/>
      <c r="J287" s="206"/>
      <c r="K287" s="206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121</v>
      </c>
      <c r="AU287" s="215" t="s">
        <v>82</v>
      </c>
      <c r="AV287" s="12" t="s">
        <v>84</v>
      </c>
      <c r="AW287" s="12" t="s">
        <v>33</v>
      </c>
      <c r="AX287" s="12" t="s">
        <v>77</v>
      </c>
      <c r="AY287" s="215" t="s">
        <v>108</v>
      </c>
    </row>
    <row r="288" spans="1:65" s="12" customFormat="1" ht="11.25" x14ac:dyDescent="0.2">
      <c r="B288" s="205"/>
      <c r="C288" s="206"/>
      <c r="D288" s="200" t="s">
        <v>121</v>
      </c>
      <c r="E288" s="207" t="s">
        <v>1</v>
      </c>
      <c r="F288" s="208" t="s">
        <v>193</v>
      </c>
      <c r="G288" s="206"/>
      <c r="H288" s="209">
        <v>2</v>
      </c>
      <c r="I288" s="210"/>
      <c r="J288" s="206"/>
      <c r="K288" s="206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121</v>
      </c>
      <c r="AU288" s="215" t="s">
        <v>82</v>
      </c>
      <c r="AV288" s="12" t="s">
        <v>84</v>
      </c>
      <c r="AW288" s="12" t="s">
        <v>33</v>
      </c>
      <c r="AX288" s="12" t="s">
        <v>77</v>
      </c>
      <c r="AY288" s="215" t="s">
        <v>108</v>
      </c>
    </row>
    <row r="289" spans="1:65" s="12" customFormat="1" ht="11.25" x14ac:dyDescent="0.2">
      <c r="B289" s="205"/>
      <c r="C289" s="206"/>
      <c r="D289" s="200" t="s">
        <v>121</v>
      </c>
      <c r="E289" s="207" t="s">
        <v>1</v>
      </c>
      <c r="F289" s="208" t="s">
        <v>194</v>
      </c>
      <c r="G289" s="206"/>
      <c r="H289" s="209">
        <v>2</v>
      </c>
      <c r="I289" s="210"/>
      <c r="J289" s="206"/>
      <c r="K289" s="206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121</v>
      </c>
      <c r="AU289" s="215" t="s">
        <v>82</v>
      </c>
      <c r="AV289" s="12" t="s">
        <v>84</v>
      </c>
      <c r="AW289" s="12" t="s">
        <v>33</v>
      </c>
      <c r="AX289" s="12" t="s">
        <v>77</v>
      </c>
      <c r="AY289" s="215" t="s">
        <v>108</v>
      </c>
    </row>
    <row r="290" spans="1:65" s="12" customFormat="1" ht="11.25" x14ac:dyDescent="0.2">
      <c r="B290" s="205"/>
      <c r="C290" s="206"/>
      <c r="D290" s="200" t="s">
        <v>121</v>
      </c>
      <c r="E290" s="207" t="s">
        <v>1</v>
      </c>
      <c r="F290" s="208" t="s">
        <v>195</v>
      </c>
      <c r="G290" s="206"/>
      <c r="H290" s="209">
        <v>2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121</v>
      </c>
      <c r="AU290" s="215" t="s">
        <v>82</v>
      </c>
      <c r="AV290" s="12" t="s">
        <v>84</v>
      </c>
      <c r="AW290" s="12" t="s">
        <v>33</v>
      </c>
      <c r="AX290" s="12" t="s">
        <v>77</v>
      </c>
      <c r="AY290" s="215" t="s">
        <v>108</v>
      </c>
    </row>
    <row r="291" spans="1:65" s="13" customFormat="1" ht="11.25" x14ac:dyDescent="0.2">
      <c r="B291" s="216"/>
      <c r="C291" s="217"/>
      <c r="D291" s="200" t="s">
        <v>121</v>
      </c>
      <c r="E291" s="218" t="s">
        <v>1</v>
      </c>
      <c r="F291" s="219" t="s">
        <v>126</v>
      </c>
      <c r="G291" s="217"/>
      <c r="H291" s="220">
        <v>28</v>
      </c>
      <c r="I291" s="221"/>
      <c r="J291" s="217"/>
      <c r="K291" s="217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121</v>
      </c>
      <c r="AU291" s="226" t="s">
        <v>82</v>
      </c>
      <c r="AV291" s="13" t="s">
        <v>107</v>
      </c>
      <c r="AW291" s="13" t="s">
        <v>33</v>
      </c>
      <c r="AX291" s="13" t="s">
        <v>82</v>
      </c>
      <c r="AY291" s="226" t="s">
        <v>108</v>
      </c>
    </row>
    <row r="292" spans="1:65" s="2" customFormat="1" ht="30.95" customHeight="1" x14ac:dyDescent="0.2">
      <c r="A292" s="32"/>
      <c r="B292" s="33"/>
      <c r="C292" s="187" t="s">
        <v>259</v>
      </c>
      <c r="D292" s="187" t="s">
        <v>110</v>
      </c>
      <c r="E292" s="188" t="s">
        <v>260</v>
      </c>
      <c r="F292" s="189" t="s">
        <v>261</v>
      </c>
      <c r="G292" s="190" t="s">
        <v>113</v>
      </c>
      <c r="H292" s="191">
        <v>217</v>
      </c>
      <c r="I292" s="192"/>
      <c r="J292" s="193">
        <f>ROUND(I292*H292,2)</f>
        <v>0</v>
      </c>
      <c r="K292" s="189" t="s">
        <v>114</v>
      </c>
      <c r="L292" s="37"/>
      <c r="M292" s="194" t="s">
        <v>1</v>
      </c>
      <c r="N292" s="195" t="s">
        <v>42</v>
      </c>
      <c r="O292" s="69"/>
      <c r="P292" s="196">
        <f>O292*H292</f>
        <v>0</v>
      </c>
      <c r="Q292" s="196">
        <v>0</v>
      </c>
      <c r="R292" s="196">
        <f>Q292*H292</f>
        <v>0</v>
      </c>
      <c r="S292" s="196">
        <v>0</v>
      </c>
      <c r="T292" s="197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8" t="s">
        <v>115</v>
      </c>
      <c r="AT292" s="198" t="s">
        <v>110</v>
      </c>
      <c r="AU292" s="198" t="s">
        <v>82</v>
      </c>
      <c r="AY292" s="15" t="s">
        <v>108</v>
      </c>
      <c r="BE292" s="199">
        <f>IF(N292="základní",J292,0)</f>
        <v>0</v>
      </c>
      <c r="BF292" s="199">
        <f>IF(N292="snížená",J292,0)</f>
        <v>0</v>
      </c>
      <c r="BG292" s="199">
        <f>IF(N292="zákl. přenesená",J292,0)</f>
        <v>0</v>
      </c>
      <c r="BH292" s="199">
        <f>IF(N292="sníž. přenesená",J292,0)</f>
        <v>0</v>
      </c>
      <c r="BI292" s="199">
        <f>IF(N292="nulová",J292,0)</f>
        <v>0</v>
      </c>
      <c r="BJ292" s="15" t="s">
        <v>82</v>
      </c>
      <c r="BK292" s="199">
        <f>ROUND(I292*H292,2)</f>
        <v>0</v>
      </c>
      <c r="BL292" s="15" t="s">
        <v>115</v>
      </c>
      <c r="BM292" s="198" t="s">
        <v>262</v>
      </c>
    </row>
    <row r="293" spans="1:65" s="2" customFormat="1" ht="39" x14ac:dyDescent="0.2">
      <c r="A293" s="32"/>
      <c r="B293" s="33"/>
      <c r="C293" s="34"/>
      <c r="D293" s="200" t="s">
        <v>117</v>
      </c>
      <c r="E293" s="34"/>
      <c r="F293" s="201" t="s">
        <v>263</v>
      </c>
      <c r="G293" s="34"/>
      <c r="H293" s="34"/>
      <c r="I293" s="108"/>
      <c r="J293" s="34"/>
      <c r="K293" s="34"/>
      <c r="L293" s="37"/>
      <c r="M293" s="202"/>
      <c r="N293" s="203"/>
      <c r="O293" s="69"/>
      <c r="P293" s="69"/>
      <c r="Q293" s="69"/>
      <c r="R293" s="69"/>
      <c r="S293" s="69"/>
      <c r="T293" s="70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5" t="s">
        <v>117</v>
      </c>
      <c r="AU293" s="15" t="s">
        <v>82</v>
      </c>
    </row>
    <row r="294" spans="1:65" s="2" customFormat="1" ht="19.5" x14ac:dyDescent="0.2">
      <c r="A294" s="32"/>
      <c r="B294" s="33"/>
      <c r="C294" s="34"/>
      <c r="D294" s="200" t="s">
        <v>119</v>
      </c>
      <c r="E294" s="34"/>
      <c r="F294" s="204" t="s">
        <v>264</v>
      </c>
      <c r="G294" s="34"/>
      <c r="H294" s="34"/>
      <c r="I294" s="108"/>
      <c r="J294" s="34"/>
      <c r="K294" s="34"/>
      <c r="L294" s="37"/>
      <c r="M294" s="202"/>
      <c r="N294" s="203"/>
      <c r="O294" s="69"/>
      <c r="P294" s="69"/>
      <c r="Q294" s="69"/>
      <c r="R294" s="69"/>
      <c r="S294" s="69"/>
      <c r="T294" s="70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5" t="s">
        <v>119</v>
      </c>
      <c r="AU294" s="15" t="s">
        <v>82</v>
      </c>
    </row>
    <row r="295" spans="1:65" s="12" customFormat="1" ht="11.25" x14ac:dyDescent="0.2">
      <c r="B295" s="205"/>
      <c r="C295" s="206"/>
      <c r="D295" s="200" t="s">
        <v>121</v>
      </c>
      <c r="E295" s="207" t="s">
        <v>1</v>
      </c>
      <c r="F295" s="208" t="s">
        <v>159</v>
      </c>
      <c r="G295" s="206"/>
      <c r="H295" s="209">
        <v>5</v>
      </c>
      <c r="I295" s="210"/>
      <c r="J295" s="206"/>
      <c r="K295" s="206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121</v>
      </c>
      <c r="AU295" s="215" t="s">
        <v>82</v>
      </c>
      <c r="AV295" s="12" t="s">
        <v>84</v>
      </c>
      <c r="AW295" s="12" t="s">
        <v>33</v>
      </c>
      <c r="AX295" s="12" t="s">
        <v>77</v>
      </c>
      <c r="AY295" s="215" t="s">
        <v>108</v>
      </c>
    </row>
    <row r="296" spans="1:65" s="12" customFormat="1" ht="11.25" x14ac:dyDescent="0.2">
      <c r="B296" s="205"/>
      <c r="C296" s="206"/>
      <c r="D296" s="200" t="s">
        <v>121</v>
      </c>
      <c r="E296" s="207" t="s">
        <v>1</v>
      </c>
      <c r="F296" s="208" t="s">
        <v>160</v>
      </c>
      <c r="G296" s="206"/>
      <c r="H296" s="209">
        <v>18</v>
      </c>
      <c r="I296" s="210"/>
      <c r="J296" s="206"/>
      <c r="K296" s="206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121</v>
      </c>
      <c r="AU296" s="215" t="s">
        <v>82</v>
      </c>
      <c r="AV296" s="12" t="s">
        <v>84</v>
      </c>
      <c r="AW296" s="12" t="s">
        <v>33</v>
      </c>
      <c r="AX296" s="12" t="s">
        <v>77</v>
      </c>
      <c r="AY296" s="215" t="s">
        <v>108</v>
      </c>
    </row>
    <row r="297" spans="1:65" s="12" customFormat="1" ht="11.25" x14ac:dyDescent="0.2">
      <c r="B297" s="205"/>
      <c r="C297" s="206"/>
      <c r="D297" s="200" t="s">
        <v>121</v>
      </c>
      <c r="E297" s="207" t="s">
        <v>1</v>
      </c>
      <c r="F297" s="208" t="s">
        <v>161</v>
      </c>
      <c r="G297" s="206"/>
      <c r="H297" s="209">
        <v>17</v>
      </c>
      <c r="I297" s="210"/>
      <c r="J297" s="206"/>
      <c r="K297" s="206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121</v>
      </c>
      <c r="AU297" s="215" t="s">
        <v>82</v>
      </c>
      <c r="AV297" s="12" t="s">
        <v>84</v>
      </c>
      <c r="AW297" s="12" t="s">
        <v>33</v>
      </c>
      <c r="AX297" s="12" t="s">
        <v>77</v>
      </c>
      <c r="AY297" s="215" t="s">
        <v>108</v>
      </c>
    </row>
    <row r="298" spans="1:65" s="12" customFormat="1" ht="11.25" x14ac:dyDescent="0.2">
      <c r="B298" s="205"/>
      <c r="C298" s="206"/>
      <c r="D298" s="200" t="s">
        <v>121</v>
      </c>
      <c r="E298" s="207" t="s">
        <v>1</v>
      </c>
      <c r="F298" s="208" t="s">
        <v>162</v>
      </c>
      <c r="G298" s="206"/>
      <c r="H298" s="209">
        <v>20</v>
      </c>
      <c r="I298" s="210"/>
      <c r="J298" s="206"/>
      <c r="K298" s="206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121</v>
      </c>
      <c r="AU298" s="215" t="s">
        <v>82</v>
      </c>
      <c r="AV298" s="12" t="s">
        <v>84</v>
      </c>
      <c r="AW298" s="12" t="s">
        <v>33</v>
      </c>
      <c r="AX298" s="12" t="s">
        <v>77</v>
      </c>
      <c r="AY298" s="215" t="s">
        <v>108</v>
      </c>
    </row>
    <row r="299" spans="1:65" s="12" customFormat="1" ht="11.25" x14ac:dyDescent="0.2">
      <c r="B299" s="205"/>
      <c r="C299" s="206"/>
      <c r="D299" s="200" t="s">
        <v>121</v>
      </c>
      <c r="E299" s="207" t="s">
        <v>1</v>
      </c>
      <c r="F299" s="208" t="s">
        <v>163</v>
      </c>
      <c r="G299" s="206"/>
      <c r="H299" s="209">
        <v>13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121</v>
      </c>
      <c r="AU299" s="215" t="s">
        <v>82</v>
      </c>
      <c r="AV299" s="12" t="s">
        <v>84</v>
      </c>
      <c r="AW299" s="12" t="s">
        <v>33</v>
      </c>
      <c r="AX299" s="12" t="s">
        <v>77</v>
      </c>
      <c r="AY299" s="215" t="s">
        <v>108</v>
      </c>
    </row>
    <row r="300" spans="1:65" s="12" customFormat="1" ht="11.25" x14ac:dyDescent="0.2">
      <c r="B300" s="205"/>
      <c r="C300" s="206"/>
      <c r="D300" s="200" t="s">
        <v>121</v>
      </c>
      <c r="E300" s="207" t="s">
        <v>1</v>
      </c>
      <c r="F300" s="208" t="s">
        <v>164</v>
      </c>
      <c r="G300" s="206"/>
      <c r="H300" s="209">
        <v>17</v>
      </c>
      <c r="I300" s="210"/>
      <c r="J300" s="206"/>
      <c r="K300" s="206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121</v>
      </c>
      <c r="AU300" s="215" t="s">
        <v>82</v>
      </c>
      <c r="AV300" s="12" t="s">
        <v>84</v>
      </c>
      <c r="AW300" s="12" t="s">
        <v>33</v>
      </c>
      <c r="AX300" s="12" t="s">
        <v>77</v>
      </c>
      <c r="AY300" s="215" t="s">
        <v>108</v>
      </c>
    </row>
    <row r="301" spans="1:65" s="12" customFormat="1" ht="11.25" x14ac:dyDescent="0.2">
      <c r="B301" s="205"/>
      <c r="C301" s="206"/>
      <c r="D301" s="200" t="s">
        <v>121</v>
      </c>
      <c r="E301" s="207" t="s">
        <v>1</v>
      </c>
      <c r="F301" s="208" t="s">
        <v>165</v>
      </c>
      <c r="G301" s="206"/>
      <c r="H301" s="209">
        <v>18</v>
      </c>
      <c r="I301" s="210"/>
      <c r="J301" s="206"/>
      <c r="K301" s="206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121</v>
      </c>
      <c r="AU301" s="215" t="s">
        <v>82</v>
      </c>
      <c r="AV301" s="12" t="s">
        <v>84</v>
      </c>
      <c r="AW301" s="12" t="s">
        <v>33</v>
      </c>
      <c r="AX301" s="12" t="s">
        <v>77</v>
      </c>
      <c r="AY301" s="215" t="s">
        <v>108</v>
      </c>
    </row>
    <row r="302" spans="1:65" s="12" customFormat="1" ht="11.25" x14ac:dyDescent="0.2">
      <c r="B302" s="205"/>
      <c r="C302" s="206"/>
      <c r="D302" s="200" t="s">
        <v>121</v>
      </c>
      <c r="E302" s="207" t="s">
        <v>1</v>
      </c>
      <c r="F302" s="208" t="s">
        <v>166</v>
      </c>
      <c r="G302" s="206"/>
      <c r="H302" s="209">
        <v>6</v>
      </c>
      <c r="I302" s="210"/>
      <c r="J302" s="206"/>
      <c r="K302" s="206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121</v>
      </c>
      <c r="AU302" s="215" t="s">
        <v>82</v>
      </c>
      <c r="AV302" s="12" t="s">
        <v>84</v>
      </c>
      <c r="AW302" s="12" t="s">
        <v>33</v>
      </c>
      <c r="AX302" s="12" t="s">
        <v>77</v>
      </c>
      <c r="AY302" s="215" t="s">
        <v>108</v>
      </c>
    </row>
    <row r="303" spans="1:65" s="12" customFormat="1" ht="11.25" x14ac:dyDescent="0.2">
      <c r="B303" s="205"/>
      <c r="C303" s="206"/>
      <c r="D303" s="200" t="s">
        <v>121</v>
      </c>
      <c r="E303" s="207" t="s">
        <v>1</v>
      </c>
      <c r="F303" s="208" t="s">
        <v>167</v>
      </c>
      <c r="G303" s="206"/>
      <c r="H303" s="209">
        <v>18</v>
      </c>
      <c r="I303" s="210"/>
      <c r="J303" s="206"/>
      <c r="K303" s="206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121</v>
      </c>
      <c r="AU303" s="215" t="s">
        <v>82</v>
      </c>
      <c r="AV303" s="12" t="s">
        <v>84</v>
      </c>
      <c r="AW303" s="12" t="s">
        <v>33</v>
      </c>
      <c r="AX303" s="12" t="s">
        <v>77</v>
      </c>
      <c r="AY303" s="215" t="s">
        <v>108</v>
      </c>
    </row>
    <row r="304" spans="1:65" s="12" customFormat="1" ht="11.25" x14ac:dyDescent="0.2">
      <c r="B304" s="205"/>
      <c r="C304" s="206"/>
      <c r="D304" s="200" t="s">
        <v>121</v>
      </c>
      <c r="E304" s="207" t="s">
        <v>1</v>
      </c>
      <c r="F304" s="208" t="s">
        <v>168</v>
      </c>
      <c r="G304" s="206"/>
      <c r="H304" s="209">
        <v>17</v>
      </c>
      <c r="I304" s="210"/>
      <c r="J304" s="206"/>
      <c r="K304" s="206"/>
      <c r="L304" s="211"/>
      <c r="M304" s="212"/>
      <c r="N304" s="213"/>
      <c r="O304" s="213"/>
      <c r="P304" s="213"/>
      <c r="Q304" s="213"/>
      <c r="R304" s="213"/>
      <c r="S304" s="213"/>
      <c r="T304" s="214"/>
      <c r="AT304" s="215" t="s">
        <v>121</v>
      </c>
      <c r="AU304" s="215" t="s">
        <v>82</v>
      </c>
      <c r="AV304" s="12" t="s">
        <v>84</v>
      </c>
      <c r="AW304" s="12" t="s">
        <v>33</v>
      </c>
      <c r="AX304" s="12" t="s">
        <v>77</v>
      </c>
      <c r="AY304" s="215" t="s">
        <v>108</v>
      </c>
    </row>
    <row r="305" spans="1:65" s="12" customFormat="1" ht="11.25" x14ac:dyDescent="0.2">
      <c r="B305" s="205"/>
      <c r="C305" s="206"/>
      <c r="D305" s="200" t="s">
        <v>121</v>
      </c>
      <c r="E305" s="207" t="s">
        <v>1</v>
      </c>
      <c r="F305" s="208" t="s">
        <v>169</v>
      </c>
      <c r="G305" s="206"/>
      <c r="H305" s="209">
        <v>20</v>
      </c>
      <c r="I305" s="210"/>
      <c r="J305" s="206"/>
      <c r="K305" s="206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121</v>
      </c>
      <c r="AU305" s="215" t="s">
        <v>82</v>
      </c>
      <c r="AV305" s="12" t="s">
        <v>84</v>
      </c>
      <c r="AW305" s="12" t="s">
        <v>33</v>
      </c>
      <c r="AX305" s="12" t="s">
        <v>77</v>
      </c>
      <c r="AY305" s="215" t="s">
        <v>108</v>
      </c>
    </row>
    <row r="306" spans="1:65" s="12" customFormat="1" ht="11.25" x14ac:dyDescent="0.2">
      <c r="B306" s="205"/>
      <c r="C306" s="206"/>
      <c r="D306" s="200" t="s">
        <v>121</v>
      </c>
      <c r="E306" s="207" t="s">
        <v>1</v>
      </c>
      <c r="F306" s="208" t="s">
        <v>170</v>
      </c>
      <c r="G306" s="206"/>
      <c r="H306" s="209">
        <v>13</v>
      </c>
      <c r="I306" s="210"/>
      <c r="J306" s="206"/>
      <c r="K306" s="206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121</v>
      </c>
      <c r="AU306" s="215" t="s">
        <v>82</v>
      </c>
      <c r="AV306" s="12" t="s">
        <v>84</v>
      </c>
      <c r="AW306" s="12" t="s">
        <v>33</v>
      </c>
      <c r="AX306" s="12" t="s">
        <v>77</v>
      </c>
      <c r="AY306" s="215" t="s">
        <v>108</v>
      </c>
    </row>
    <row r="307" spans="1:65" s="12" customFormat="1" ht="11.25" x14ac:dyDescent="0.2">
      <c r="B307" s="205"/>
      <c r="C307" s="206"/>
      <c r="D307" s="200" t="s">
        <v>121</v>
      </c>
      <c r="E307" s="207" t="s">
        <v>1</v>
      </c>
      <c r="F307" s="208" t="s">
        <v>171</v>
      </c>
      <c r="G307" s="206"/>
      <c r="H307" s="209">
        <v>17</v>
      </c>
      <c r="I307" s="210"/>
      <c r="J307" s="206"/>
      <c r="K307" s="206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121</v>
      </c>
      <c r="AU307" s="215" t="s">
        <v>82</v>
      </c>
      <c r="AV307" s="12" t="s">
        <v>84</v>
      </c>
      <c r="AW307" s="12" t="s">
        <v>33</v>
      </c>
      <c r="AX307" s="12" t="s">
        <v>77</v>
      </c>
      <c r="AY307" s="215" t="s">
        <v>108</v>
      </c>
    </row>
    <row r="308" spans="1:65" s="12" customFormat="1" ht="11.25" x14ac:dyDescent="0.2">
      <c r="B308" s="205"/>
      <c r="C308" s="206"/>
      <c r="D308" s="200" t="s">
        <v>121</v>
      </c>
      <c r="E308" s="207" t="s">
        <v>1</v>
      </c>
      <c r="F308" s="208" t="s">
        <v>172</v>
      </c>
      <c r="G308" s="206"/>
      <c r="H308" s="209">
        <v>18</v>
      </c>
      <c r="I308" s="210"/>
      <c r="J308" s="206"/>
      <c r="K308" s="206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121</v>
      </c>
      <c r="AU308" s="215" t="s">
        <v>82</v>
      </c>
      <c r="AV308" s="12" t="s">
        <v>84</v>
      </c>
      <c r="AW308" s="12" t="s">
        <v>33</v>
      </c>
      <c r="AX308" s="12" t="s">
        <v>77</v>
      </c>
      <c r="AY308" s="215" t="s">
        <v>108</v>
      </c>
    </row>
    <row r="309" spans="1:65" s="13" customFormat="1" ht="11.25" x14ac:dyDescent="0.2">
      <c r="B309" s="216"/>
      <c r="C309" s="217"/>
      <c r="D309" s="200" t="s">
        <v>121</v>
      </c>
      <c r="E309" s="218" t="s">
        <v>1</v>
      </c>
      <c r="F309" s="219" t="s">
        <v>126</v>
      </c>
      <c r="G309" s="217"/>
      <c r="H309" s="220">
        <v>217</v>
      </c>
      <c r="I309" s="221"/>
      <c r="J309" s="217"/>
      <c r="K309" s="217"/>
      <c r="L309" s="222"/>
      <c r="M309" s="223"/>
      <c r="N309" s="224"/>
      <c r="O309" s="224"/>
      <c r="P309" s="224"/>
      <c r="Q309" s="224"/>
      <c r="R309" s="224"/>
      <c r="S309" s="224"/>
      <c r="T309" s="225"/>
      <c r="AT309" s="226" t="s">
        <v>121</v>
      </c>
      <c r="AU309" s="226" t="s">
        <v>82</v>
      </c>
      <c r="AV309" s="13" t="s">
        <v>107</v>
      </c>
      <c r="AW309" s="13" t="s">
        <v>33</v>
      </c>
      <c r="AX309" s="13" t="s">
        <v>82</v>
      </c>
      <c r="AY309" s="226" t="s">
        <v>108</v>
      </c>
    </row>
    <row r="310" spans="1:65" s="2" customFormat="1" ht="30.95" customHeight="1" x14ac:dyDescent="0.2">
      <c r="A310" s="32"/>
      <c r="B310" s="33"/>
      <c r="C310" s="227" t="s">
        <v>265</v>
      </c>
      <c r="D310" s="227" t="s">
        <v>128</v>
      </c>
      <c r="E310" s="228" t="s">
        <v>266</v>
      </c>
      <c r="F310" s="229" t="s">
        <v>267</v>
      </c>
      <c r="G310" s="230" t="s">
        <v>113</v>
      </c>
      <c r="H310" s="231">
        <v>217</v>
      </c>
      <c r="I310" s="232"/>
      <c r="J310" s="233">
        <f>ROUND(I310*H310,2)</f>
        <v>0</v>
      </c>
      <c r="K310" s="229" t="s">
        <v>114</v>
      </c>
      <c r="L310" s="234"/>
      <c r="M310" s="235" t="s">
        <v>1</v>
      </c>
      <c r="N310" s="236" t="s">
        <v>42</v>
      </c>
      <c r="O310" s="69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8" t="s">
        <v>131</v>
      </c>
      <c r="AT310" s="198" t="s">
        <v>128</v>
      </c>
      <c r="AU310" s="198" t="s">
        <v>82</v>
      </c>
      <c r="AY310" s="15" t="s">
        <v>108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5" t="s">
        <v>82</v>
      </c>
      <c r="BK310" s="199">
        <f>ROUND(I310*H310,2)</f>
        <v>0</v>
      </c>
      <c r="BL310" s="15" t="s">
        <v>131</v>
      </c>
      <c r="BM310" s="198" t="s">
        <v>268</v>
      </c>
    </row>
    <row r="311" spans="1:65" s="2" customFormat="1" ht="19.5" x14ac:dyDescent="0.2">
      <c r="A311" s="32"/>
      <c r="B311" s="33"/>
      <c r="C311" s="34"/>
      <c r="D311" s="200" t="s">
        <v>117</v>
      </c>
      <c r="E311" s="34"/>
      <c r="F311" s="201" t="s">
        <v>267</v>
      </c>
      <c r="G311" s="34"/>
      <c r="H311" s="34"/>
      <c r="I311" s="108"/>
      <c r="J311" s="34"/>
      <c r="K311" s="34"/>
      <c r="L311" s="37"/>
      <c r="M311" s="202"/>
      <c r="N311" s="203"/>
      <c r="O311" s="69"/>
      <c r="P311" s="69"/>
      <c r="Q311" s="69"/>
      <c r="R311" s="69"/>
      <c r="S311" s="69"/>
      <c r="T311" s="70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5" t="s">
        <v>117</v>
      </c>
      <c r="AU311" s="15" t="s">
        <v>82</v>
      </c>
    </row>
    <row r="312" spans="1:65" s="12" customFormat="1" ht="11.25" x14ac:dyDescent="0.2">
      <c r="B312" s="205"/>
      <c r="C312" s="206"/>
      <c r="D312" s="200" t="s">
        <v>121</v>
      </c>
      <c r="E312" s="207" t="s">
        <v>1</v>
      </c>
      <c r="F312" s="208" t="s">
        <v>159</v>
      </c>
      <c r="G312" s="206"/>
      <c r="H312" s="209">
        <v>5</v>
      </c>
      <c r="I312" s="210"/>
      <c r="J312" s="206"/>
      <c r="K312" s="206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121</v>
      </c>
      <c r="AU312" s="215" t="s">
        <v>82</v>
      </c>
      <c r="AV312" s="12" t="s">
        <v>84</v>
      </c>
      <c r="AW312" s="12" t="s">
        <v>33</v>
      </c>
      <c r="AX312" s="12" t="s">
        <v>77</v>
      </c>
      <c r="AY312" s="215" t="s">
        <v>108</v>
      </c>
    </row>
    <row r="313" spans="1:65" s="12" customFormat="1" ht="11.25" x14ac:dyDescent="0.2">
      <c r="B313" s="205"/>
      <c r="C313" s="206"/>
      <c r="D313" s="200" t="s">
        <v>121</v>
      </c>
      <c r="E313" s="207" t="s">
        <v>1</v>
      </c>
      <c r="F313" s="208" t="s">
        <v>160</v>
      </c>
      <c r="G313" s="206"/>
      <c r="H313" s="209">
        <v>18</v>
      </c>
      <c r="I313" s="210"/>
      <c r="J313" s="206"/>
      <c r="K313" s="206"/>
      <c r="L313" s="211"/>
      <c r="M313" s="212"/>
      <c r="N313" s="213"/>
      <c r="O313" s="213"/>
      <c r="P313" s="213"/>
      <c r="Q313" s="213"/>
      <c r="R313" s="213"/>
      <c r="S313" s="213"/>
      <c r="T313" s="214"/>
      <c r="AT313" s="215" t="s">
        <v>121</v>
      </c>
      <c r="AU313" s="215" t="s">
        <v>82</v>
      </c>
      <c r="AV313" s="12" t="s">
        <v>84</v>
      </c>
      <c r="AW313" s="12" t="s">
        <v>33</v>
      </c>
      <c r="AX313" s="12" t="s">
        <v>77</v>
      </c>
      <c r="AY313" s="215" t="s">
        <v>108</v>
      </c>
    </row>
    <row r="314" spans="1:65" s="12" customFormat="1" ht="11.25" x14ac:dyDescent="0.2">
      <c r="B314" s="205"/>
      <c r="C314" s="206"/>
      <c r="D314" s="200" t="s">
        <v>121</v>
      </c>
      <c r="E314" s="207" t="s">
        <v>1</v>
      </c>
      <c r="F314" s="208" t="s">
        <v>161</v>
      </c>
      <c r="G314" s="206"/>
      <c r="H314" s="209">
        <v>17</v>
      </c>
      <c r="I314" s="210"/>
      <c r="J314" s="206"/>
      <c r="K314" s="206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121</v>
      </c>
      <c r="AU314" s="215" t="s">
        <v>82</v>
      </c>
      <c r="AV314" s="12" t="s">
        <v>84</v>
      </c>
      <c r="AW314" s="12" t="s">
        <v>33</v>
      </c>
      <c r="AX314" s="12" t="s">
        <v>77</v>
      </c>
      <c r="AY314" s="215" t="s">
        <v>108</v>
      </c>
    </row>
    <row r="315" spans="1:65" s="12" customFormat="1" ht="11.25" x14ac:dyDescent="0.2">
      <c r="B315" s="205"/>
      <c r="C315" s="206"/>
      <c r="D315" s="200" t="s">
        <v>121</v>
      </c>
      <c r="E315" s="207" t="s">
        <v>1</v>
      </c>
      <c r="F315" s="208" t="s">
        <v>162</v>
      </c>
      <c r="G315" s="206"/>
      <c r="H315" s="209">
        <v>20</v>
      </c>
      <c r="I315" s="210"/>
      <c r="J315" s="206"/>
      <c r="K315" s="206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121</v>
      </c>
      <c r="AU315" s="215" t="s">
        <v>82</v>
      </c>
      <c r="AV315" s="12" t="s">
        <v>84</v>
      </c>
      <c r="AW315" s="12" t="s">
        <v>33</v>
      </c>
      <c r="AX315" s="12" t="s">
        <v>77</v>
      </c>
      <c r="AY315" s="215" t="s">
        <v>108</v>
      </c>
    </row>
    <row r="316" spans="1:65" s="12" customFormat="1" ht="11.25" x14ac:dyDescent="0.2">
      <c r="B316" s="205"/>
      <c r="C316" s="206"/>
      <c r="D316" s="200" t="s">
        <v>121</v>
      </c>
      <c r="E316" s="207" t="s">
        <v>1</v>
      </c>
      <c r="F316" s="208" t="s">
        <v>163</v>
      </c>
      <c r="G316" s="206"/>
      <c r="H316" s="209">
        <v>13</v>
      </c>
      <c r="I316" s="210"/>
      <c r="J316" s="206"/>
      <c r="K316" s="206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121</v>
      </c>
      <c r="AU316" s="215" t="s">
        <v>82</v>
      </c>
      <c r="AV316" s="12" t="s">
        <v>84</v>
      </c>
      <c r="AW316" s="12" t="s">
        <v>33</v>
      </c>
      <c r="AX316" s="12" t="s">
        <v>77</v>
      </c>
      <c r="AY316" s="215" t="s">
        <v>108</v>
      </c>
    </row>
    <row r="317" spans="1:65" s="12" customFormat="1" ht="11.25" x14ac:dyDescent="0.2">
      <c r="B317" s="205"/>
      <c r="C317" s="206"/>
      <c r="D317" s="200" t="s">
        <v>121</v>
      </c>
      <c r="E317" s="207" t="s">
        <v>1</v>
      </c>
      <c r="F317" s="208" t="s">
        <v>164</v>
      </c>
      <c r="G317" s="206"/>
      <c r="H317" s="209">
        <v>17</v>
      </c>
      <c r="I317" s="210"/>
      <c r="J317" s="206"/>
      <c r="K317" s="206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121</v>
      </c>
      <c r="AU317" s="215" t="s">
        <v>82</v>
      </c>
      <c r="AV317" s="12" t="s">
        <v>84</v>
      </c>
      <c r="AW317" s="12" t="s">
        <v>33</v>
      </c>
      <c r="AX317" s="12" t="s">
        <v>77</v>
      </c>
      <c r="AY317" s="215" t="s">
        <v>108</v>
      </c>
    </row>
    <row r="318" spans="1:65" s="12" customFormat="1" ht="11.25" x14ac:dyDescent="0.2">
      <c r="B318" s="205"/>
      <c r="C318" s="206"/>
      <c r="D318" s="200" t="s">
        <v>121</v>
      </c>
      <c r="E318" s="207" t="s">
        <v>1</v>
      </c>
      <c r="F318" s="208" t="s">
        <v>165</v>
      </c>
      <c r="G318" s="206"/>
      <c r="H318" s="209">
        <v>18</v>
      </c>
      <c r="I318" s="210"/>
      <c r="J318" s="206"/>
      <c r="K318" s="206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121</v>
      </c>
      <c r="AU318" s="215" t="s">
        <v>82</v>
      </c>
      <c r="AV318" s="12" t="s">
        <v>84</v>
      </c>
      <c r="AW318" s="12" t="s">
        <v>33</v>
      </c>
      <c r="AX318" s="12" t="s">
        <v>77</v>
      </c>
      <c r="AY318" s="215" t="s">
        <v>108</v>
      </c>
    </row>
    <row r="319" spans="1:65" s="12" customFormat="1" ht="11.25" x14ac:dyDescent="0.2">
      <c r="B319" s="205"/>
      <c r="C319" s="206"/>
      <c r="D319" s="200" t="s">
        <v>121</v>
      </c>
      <c r="E319" s="207" t="s">
        <v>1</v>
      </c>
      <c r="F319" s="208" t="s">
        <v>166</v>
      </c>
      <c r="G319" s="206"/>
      <c r="H319" s="209">
        <v>6</v>
      </c>
      <c r="I319" s="210"/>
      <c r="J319" s="206"/>
      <c r="K319" s="206"/>
      <c r="L319" s="211"/>
      <c r="M319" s="212"/>
      <c r="N319" s="213"/>
      <c r="O319" s="213"/>
      <c r="P319" s="213"/>
      <c r="Q319" s="213"/>
      <c r="R319" s="213"/>
      <c r="S319" s="213"/>
      <c r="T319" s="214"/>
      <c r="AT319" s="215" t="s">
        <v>121</v>
      </c>
      <c r="AU319" s="215" t="s">
        <v>82</v>
      </c>
      <c r="AV319" s="12" t="s">
        <v>84</v>
      </c>
      <c r="AW319" s="12" t="s">
        <v>33</v>
      </c>
      <c r="AX319" s="12" t="s">
        <v>77</v>
      </c>
      <c r="AY319" s="215" t="s">
        <v>108</v>
      </c>
    </row>
    <row r="320" spans="1:65" s="12" customFormat="1" ht="11.25" x14ac:dyDescent="0.2">
      <c r="B320" s="205"/>
      <c r="C320" s="206"/>
      <c r="D320" s="200" t="s">
        <v>121</v>
      </c>
      <c r="E320" s="207" t="s">
        <v>1</v>
      </c>
      <c r="F320" s="208" t="s">
        <v>167</v>
      </c>
      <c r="G320" s="206"/>
      <c r="H320" s="209">
        <v>18</v>
      </c>
      <c r="I320" s="210"/>
      <c r="J320" s="206"/>
      <c r="K320" s="206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121</v>
      </c>
      <c r="AU320" s="215" t="s">
        <v>82</v>
      </c>
      <c r="AV320" s="12" t="s">
        <v>84</v>
      </c>
      <c r="AW320" s="12" t="s">
        <v>33</v>
      </c>
      <c r="AX320" s="12" t="s">
        <v>77</v>
      </c>
      <c r="AY320" s="215" t="s">
        <v>108</v>
      </c>
    </row>
    <row r="321" spans="1:65" s="12" customFormat="1" ht="11.25" x14ac:dyDescent="0.2">
      <c r="B321" s="205"/>
      <c r="C321" s="206"/>
      <c r="D321" s="200" t="s">
        <v>121</v>
      </c>
      <c r="E321" s="207" t="s">
        <v>1</v>
      </c>
      <c r="F321" s="208" t="s">
        <v>168</v>
      </c>
      <c r="G321" s="206"/>
      <c r="H321" s="209">
        <v>17</v>
      </c>
      <c r="I321" s="210"/>
      <c r="J321" s="206"/>
      <c r="K321" s="206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121</v>
      </c>
      <c r="AU321" s="215" t="s">
        <v>82</v>
      </c>
      <c r="AV321" s="12" t="s">
        <v>84</v>
      </c>
      <c r="AW321" s="12" t="s">
        <v>33</v>
      </c>
      <c r="AX321" s="12" t="s">
        <v>77</v>
      </c>
      <c r="AY321" s="215" t="s">
        <v>108</v>
      </c>
    </row>
    <row r="322" spans="1:65" s="12" customFormat="1" ht="11.25" x14ac:dyDescent="0.2">
      <c r="B322" s="205"/>
      <c r="C322" s="206"/>
      <c r="D322" s="200" t="s">
        <v>121</v>
      </c>
      <c r="E322" s="207" t="s">
        <v>1</v>
      </c>
      <c r="F322" s="208" t="s">
        <v>169</v>
      </c>
      <c r="G322" s="206"/>
      <c r="H322" s="209">
        <v>20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121</v>
      </c>
      <c r="AU322" s="215" t="s">
        <v>82</v>
      </c>
      <c r="AV322" s="12" t="s">
        <v>84</v>
      </c>
      <c r="AW322" s="12" t="s">
        <v>33</v>
      </c>
      <c r="AX322" s="12" t="s">
        <v>77</v>
      </c>
      <c r="AY322" s="215" t="s">
        <v>108</v>
      </c>
    </row>
    <row r="323" spans="1:65" s="12" customFormat="1" ht="11.25" x14ac:dyDescent="0.2">
      <c r="B323" s="205"/>
      <c r="C323" s="206"/>
      <c r="D323" s="200" t="s">
        <v>121</v>
      </c>
      <c r="E323" s="207" t="s">
        <v>1</v>
      </c>
      <c r="F323" s="208" t="s">
        <v>170</v>
      </c>
      <c r="G323" s="206"/>
      <c r="H323" s="209">
        <v>13</v>
      </c>
      <c r="I323" s="210"/>
      <c r="J323" s="206"/>
      <c r="K323" s="206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121</v>
      </c>
      <c r="AU323" s="215" t="s">
        <v>82</v>
      </c>
      <c r="AV323" s="12" t="s">
        <v>84</v>
      </c>
      <c r="AW323" s="12" t="s">
        <v>33</v>
      </c>
      <c r="AX323" s="12" t="s">
        <v>77</v>
      </c>
      <c r="AY323" s="215" t="s">
        <v>108</v>
      </c>
    </row>
    <row r="324" spans="1:65" s="12" customFormat="1" ht="11.25" x14ac:dyDescent="0.2">
      <c r="B324" s="205"/>
      <c r="C324" s="206"/>
      <c r="D324" s="200" t="s">
        <v>121</v>
      </c>
      <c r="E324" s="207" t="s">
        <v>1</v>
      </c>
      <c r="F324" s="208" t="s">
        <v>171</v>
      </c>
      <c r="G324" s="206"/>
      <c r="H324" s="209">
        <v>17</v>
      </c>
      <c r="I324" s="210"/>
      <c r="J324" s="206"/>
      <c r="K324" s="206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121</v>
      </c>
      <c r="AU324" s="215" t="s">
        <v>82</v>
      </c>
      <c r="AV324" s="12" t="s">
        <v>84</v>
      </c>
      <c r="AW324" s="12" t="s">
        <v>33</v>
      </c>
      <c r="AX324" s="12" t="s">
        <v>77</v>
      </c>
      <c r="AY324" s="215" t="s">
        <v>108</v>
      </c>
    </row>
    <row r="325" spans="1:65" s="12" customFormat="1" ht="11.25" x14ac:dyDescent="0.2">
      <c r="B325" s="205"/>
      <c r="C325" s="206"/>
      <c r="D325" s="200" t="s">
        <v>121</v>
      </c>
      <c r="E325" s="207" t="s">
        <v>1</v>
      </c>
      <c r="F325" s="208" t="s">
        <v>172</v>
      </c>
      <c r="G325" s="206"/>
      <c r="H325" s="209">
        <v>18</v>
      </c>
      <c r="I325" s="210"/>
      <c r="J325" s="206"/>
      <c r="K325" s="206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121</v>
      </c>
      <c r="AU325" s="215" t="s">
        <v>82</v>
      </c>
      <c r="AV325" s="12" t="s">
        <v>84</v>
      </c>
      <c r="AW325" s="12" t="s">
        <v>33</v>
      </c>
      <c r="AX325" s="12" t="s">
        <v>77</v>
      </c>
      <c r="AY325" s="215" t="s">
        <v>108</v>
      </c>
    </row>
    <row r="326" spans="1:65" s="13" customFormat="1" ht="11.25" x14ac:dyDescent="0.2">
      <c r="B326" s="216"/>
      <c r="C326" s="217"/>
      <c r="D326" s="200" t="s">
        <v>121</v>
      </c>
      <c r="E326" s="218" t="s">
        <v>1</v>
      </c>
      <c r="F326" s="219" t="s">
        <v>126</v>
      </c>
      <c r="G326" s="217"/>
      <c r="H326" s="220">
        <v>217</v>
      </c>
      <c r="I326" s="221"/>
      <c r="J326" s="217"/>
      <c r="K326" s="217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121</v>
      </c>
      <c r="AU326" s="226" t="s">
        <v>82</v>
      </c>
      <c r="AV326" s="13" t="s">
        <v>107</v>
      </c>
      <c r="AW326" s="13" t="s">
        <v>33</v>
      </c>
      <c r="AX326" s="13" t="s">
        <v>82</v>
      </c>
      <c r="AY326" s="226" t="s">
        <v>108</v>
      </c>
    </row>
    <row r="327" spans="1:65" s="2" customFormat="1" ht="41.45" customHeight="1" x14ac:dyDescent="0.2">
      <c r="A327" s="32"/>
      <c r="B327" s="33"/>
      <c r="C327" s="187" t="s">
        <v>7</v>
      </c>
      <c r="D327" s="187" t="s">
        <v>110</v>
      </c>
      <c r="E327" s="188" t="s">
        <v>269</v>
      </c>
      <c r="F327" s="189" t="s">
        <v>270</v>
      </c>
      <c r="G327" s="190" t="s">
        <v>113</v>
      </c>
      <c r="H327" s="191">
        <v>1</v>
      </c>
      <c r="I327" s="192"/>
      <c r="J327" s="193">
        <f>ROUND(I327*H327,2)</f>
        <v>0</v>
      </c>
      <c r="K327" s="189" t="s">
        <v>114</v>
      </c>
      <c r="L327" s="37"/>
      <c r="M327" s="194" t="s">
        <v>1</v>
      </c>
      <c r="N327" s="195" t="s">
        <v>42</v>
      </c>
      <c r="O327" s="69"/>
      <c r="P327" s="196">
        <f>O327*H327</f>
        <v>0</v>
      </c>
      <c r="Q327" s="196">
        <v>0</v>
      </c>
      <c r="R327" s="196">
        <f>Q327*H327</f>
        <v>0</v>
      </c>
      <c r="S327" s="196">
        <v>0</v>
      </c>
      <c r="T327" s="197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98" t="s">
        <v>115</v>
      </c>
      <c r="AT327" s="198" t="s">
        <v>110</v>
      </c>
      <c r="AU327" s="198" t="s">
        <v>82</v>
      </c>
      <c r="AY327" s="15" t="s">
        <v>108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5" t="s">
        <v>82</v>
      </c>
      <c r="BK327" s="199">
        <f>ROUND(I327*H327,2)</f>
        <v>0</v>
      </c>
      <c r="BL327" s="15" t="s">
        <v>115</v>
      </c>
      <c r="BM327" s="198" t="s">
        <v>271</v>
      </c>
    </row>
    <row r="328" spans="1:65" s="2" customFormat="1" ht="58.5" x14ac:dyDescent="0.2">
      <c r="A328" s="32"/>
      <c r="B328" s="33"/>
      <c r="C328" s="34"/>
      <c r="D328" s="200" t="s">
        <v>117</v>
      </c>
      <c r="E328" s="34"/>
      <c r="F328" s="201" t="s">
        <v>272</v>
      </c>
      <c r="G328" s="34"/>
      <c r="H328" s="34"/>
      <c r="I328" s="108"/>
      <c r="J328" s="34"/>
      <c r="K328" s="34"/>
      <c r="L328" s="37"/>
      <c r="M328" s="202"/>
      <c r="N328" s="203"/>
      <c r="O328" s="69"/>
      <c r="P328" s="69"/>
      <c r="Q328" s="69"/>
      <c r="R328" s="69"/>
      <c r="S328" s="69"/>
      <c r="T328" s="70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5" t="s">
        <v>117</v>
      </c>
      <c r="AU328" s="15" t="s">
        <v>82</v>
      </c>
    </row>
    <row r="329" spans="1:65" s="2" customFormat="1" ht="19.5" x14ac:dyDescent="0.2">
      <c r="A329" s="32"/>
      <c r="B329" s="33"/>
      <c r="C329" s="34"/>
      <c r="D329" s="200" t="s">
        <v>119</v>
      </c>
      <c r="E329" s="34"/>
      <c r="F329" s="204" t="s">
        <v>273</v>
      </c>
      <c r="G329" s="34"/>
      <c r="H329" s="34"/>
      <c r="I329" s="108"/>
      <c r="J329" s="34"/>
      <c r="K329" s="34"/>
      <c r="L329" s="37"/>
      <c r="M329" s="202"/>
      <c r="N329" s="203"/>
      <c r="O329" s="69"/>
      <c r="P329" s="69"/>
      <c r="Q329" s="69"/>
      <c r="R329" s="69"/>
      <c r="S329" s="69"/>
      <c r="T329" s="70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5" t="s">
        <v>119</v>
      </c>
      <c r="AU329" s="15" t="s">
        <v>82</v>
      </c>
    </row>
    <row r="330" spans="1:65" s="2" customFormat="1" ht="20.45" customHeight="1" x14ac:dyDescent="0.2">
      <c r="A330" s="32"/>
      <c r="B330" s="33"/>
      <c r="C330" s="187" t="s">
        <v>274</v>
      </c>
      <c r="D330" s="187" t="s">
        <v>110</v>
      </c>
      <c r="E330" s="188" t="s">
        <v>275</v>
      </c>
      <c r="F330" s="189" t="s">
        <v>276</v>
      </c>
      <c r="G330" s="190" t="s">
        <v>277</v>
      </c>
      <c r="H330" s="191">
        <v>3.6480000000000001</v>
      </c>
      <c r="I330" s="192"/>
      <c r="J330" s="193">
        <f>ROUND(I330*H330,2)</f>
        <v>0</v>
      </c>
      <c r="K330" s="189" t="s">
        <v>114</v>
      </c>
      <c r="L330" s="37"/>
      <c r="M330" s="194" t="s">
        <v>1</v>
      </c>
      <c r="N330" s="195" t="s">
        <v>42</v>
      </c>
      <c r="O330" s="69"/>
      <c r="P330" s="196">
        <f>O330*H330</f>
        <v>0</v>
      </c>
      <c r="Q330" s="196">
        <v>0</v>
      </c>
      <c r="R330" s="196">
        <f>Q330*H330</f>
        <v>0</v>
      </c>
      <c r="S330" s="196">
        <v>0</v>
      </c>
      <c r="T330" s="197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8" t="s">
        <v>115</v>
      </c>
      <c r="AT330" s="198" t="s">
        <v>110</v>
      </c>
      <c r="AU330" s="198" t="s">
        <v>82</v>
      </c>
      <c r="AY330" s="15" t="s">
        <v>108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15" t="s">
        <v>82</v>
      </c>
      <c r="BK330" s="199">
        <f>ROUND(I330*H330,2)</f>
        <v>0</v>
      </c>
      <c r="BL330" s="15" t="s">
        <v>115</v>
      </c>
      <c r="BM330" s="198" t="s">
        <v>278</v>
      </c>
    </row>
    <row r="331" spans="1:65" s="2" customFormat="1" ht="19.5" x14ac:dyDescent="0.2">
      <c r="A331" s="32"/>
      <c r="B331" s="33"/>
      <c r="C331" s="34"/>
      <c r="D331" s="200" t="s">
        <v>117</v>
      </c>
      <c r="E331" s="34"/>
      <c r="F331" s="201" t="s">
        <v>279</v>
      </c>
      <c r="G331" s="34"/>
      <c r="H331" s="34"/>
      <c r="I331" s="108"/>
      <c r="J331" s="34"/>
      <c r="K331" s="34"/>
      <c r="L331" s="37"/>
      <c r="M331" s="202"/>
      <c r="N331" s="203"/>
      <c r="O331" s="69"/>
      <c r="P331" s="69"/>
      <c r="Q331" s="69"/>
      <c r="R331" s="69"/>
      <c r="S331" s="69"/>
      <c r="T331" s="70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5" t="s">
        <v>117</v>
      </c>
      <c r="AU331" s="15" t="s">
        <v>82</v>
      </c>
    </row>
    <row r="332" spans="1:65" s="12" customFormat="1" ht="22.5" x14ac:dyDescent="0.2">
      <c r="B332" s="205"/>
      <c r="C332" s="206"/>
      <c r="D332" s="200" t="s">
        <v>121</v>
      </c>
      <c r="E332" s="207" t="s">
        <v>1</v>
      </c>
      <c r="F332" s="208" t="s">
        <v>280</v>
      </c>
      <c r="G332" s="206"/>
      <c r="H332" s="209">
        <v>3.6480000000000001</v>
      </c>
      <c r="I332" s="210"/>
      <c r="J332" s="206"/>
      <c r="K332" s="206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121</v>
      </c>
      <c r="AU332" s="215" t="s">
        <v>82</v>
      </c>
      <c r="AV332" s="12" t="s">
        <v>84</v>
      </c>
      <c r="AW332" s="12" t="s">
        <v>33</v>
      </c>
      <c r="AX332" s="12" t="s">
        <v>82</v>
      </c>
      <c r="AY332" s="215" t="s">
        <v>108</v>
      </c>
    </row>
    <row r="333" spans="1:65" s="2" customFormat="1" ht="20.45" customHeight="1" x14ac:dyDescent="0.2">
      <c r="A333" s="32"/>
      <c r="B333" s="33"/>
      <c r="C333" s="187" t="s">
        <v>281</v>
      </c>
      <c r="D333" s="187" t="s">
        <v>110</v>
      </c>
      <c r="E333" s="188" t="s">
        <v>282</v>
      </c>
      <c r="F333" s="189" t="s">
        <v>283</v>
      </c>
      <c r="G333" s="190" t="s">
        <v>277</v>
      </c>
      <c r="H333" s="191">
        <v>3.6480000000000001</v>
      </c>
      <c r="I333" s="192"/>
      <c r="J333" s="193">
        <f>ROUND(I333*H333,2)</f>
        <v>0</v>
      </c>
      <c r="K333" s="189" t="s">
        <v>114</v>
      </c>
      <c r="L333" s="37"/>
      <c r="M333" s="194" t="s">
        <v>1</v>
      </c>
      <c r="N333" s="195" t="s">
        <v>42</v>
      </c>
      <c r="O333" s="69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98" t="s">
        <v>115</v>
      </c>
      <c r="AT333" s="198" t="s">
        <v>110</v>
      </c>
      <c r="AU333" s="198" t="s">
        <v>82</v>
      </c>
      <c r="AY333" s="15" t="s">
        <v>108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15" t="s">
        <v>82</v>
      </c>
      <c r="BK333" s="199">
        <f>ROUND(I333*H333,2)</f>
        <v>0</v>
      </c>
      <c r="BL333" s="15" t="s">
        <v>115</v>
      </c>
      <c r="BM333" s="198" t="s">
        <v>284</v>
      </c>
    </row>
    <row r="334" spans="1:65" s="2" customFormat="1" ht="19.5" x14ac:dyDescent="0.2">
      <c r="A334" s="32"/>
      <c r="B334" s="33"/>
      <c r="C334" s="34"/>
      <c r="D334" s="200" t="s">
        <v>117</v>
      </c>
      <c r="E334" s="34"/>
      <c r="F334" s="201" t="s">
        <v>285</v>
      </c>
      <c r="G334" s="34"/>
      <c r="H334" s="34"/>
      <c r="I334" s="108"/>
      <c r="J334" s="34"/>
      <c r="K334" s="34"/>
      <c r="L334" s="37"/>
      <c r="M334" s="202"/>
      <c r="N334" s="203"/>
      <c r="O334" s="69"/>
      <c r="P334" s="69"/>
      <c r="Q334" s="69"/>
      <c r="R334" s="69"/>
      <c r="S334" s="69"/>
      <c r="T334" s="70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5" t="s">
        <v>117</v>
      </c>
      <c r="AU334" s="15" t="s">
        <v>82</v>
      </c>
    </row>
    <row r="335" spans="1:65" s="12" customFormat="1" ht="22.5" x14ac:dyDescent="0.2">
      <c r="B335" s="205"/>
      <c r="C335" s="206"/>
      <c r="D335" s="200" t="s">
        <v>121</v>
      </c>
      <c r="E335" s="207" t="s">
        <v>1</v>
      </c>
      <c r="F335" s="208" t="s">
        <v>280</v>
      </c>
      <c r="G335" s="206"/>
      <c r="H335" s="209">
        <v>3.6480000000000001</v>
      </c>
      <c r="I335" s="210"/>
      <c r="J335" s="206"/>
      <c r="K335" s="206"/>
      <c r="L335" s="211"/>
      <c r="M335" s="237"/>
      <c r="N335" s="238"/>
      <c r="O335" s="238"/>
      <c r="P335" s="238"/>
      <c r="Q335" s="238"/>
      <c r="R335" s="238"/>
      <c r="S335" s="238"/>
      <c r="T335" s="239"/>
      <c r="AT335" s="215" t="s">
        <v>121</v>
      </c>
      <c r="AU335" s="215" t="s">
        <v>82</v>
      </c>
      <c r="AV335" s="12" t="s">
        <v>84</v>
      </c>
      <c r="AW335" s="12" t="s">
        <v>33</v>
      </c>
      <c r="AX335" s="12" t="s">
        <v>82</v>
      </c>
      <c r="AY335" s="215" t="s">
        <v>108</v>
      </c>
    </row>
    <row r="336" spans="1:65" s="2" customFormat="1" ht="6.95" customHeight="1" x14ac:dyDescent="0.2">
      <c r="A336" s="32"/>
      <c r="B336" s="52"/>
      <c r="C336" s="53"/>
      <c r="D336" s="53"/>
      <c r="E336" s="53"/>
      <c r="F336" s="53"/>
      <c r="G336" s="53"/>
      <c r="H336" s="53"/>
      <c r="I336" s="145"/>
      <c r="J336" s="53"/>
      <c r="K336" s="53"/>
      <c r="L336" s="37"/>
      <c r="M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</row>
  </sheetData>
  <sheetProtection algorithmName="SHA-512" hashValue="N1VYUlvYOQYd7X5hog3tvA+8b9qVAETAUc3taHmibFDH7Iw3xDk/b9+QjY7puv30nZTk6DP8RqzaCZOa0IRSEA==" saltValue="D3o6dUSn99yAxvtnBoJek5iFl7KH+B48RdOU8J9+Rg65DpQcealMBjNOrvnNhXOLfygJFKCwI2EolzUGSF1EbA==" spinCount="100000" sheet="1" objects="1" scenarios="1" formatColumns="0" formatRows="0" autoFilter="0"/>
  <autoFilter ref="C112:K335"/>
  <mergeCells count="6">
    <mergeCell ref="L2:V2"/>
    <mergeCell ref="E7:H7"/>
    <mergeCell ref="E16:H16"/>
    <mergeCell ref="E25:H25"/>
    <mergeCell ref="E85:H85"/>
    <mergeCell ref="E105:H10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64020112 - Oprava TV v ús...</vt:lpstr>
      <vt:lpstr>'64020112 - Oprava TV v ús...'!Názvy_tisku</vt:lpstr>
      <vt:lpstr>'Rekapitulace zakázky'!Názvy_tisku</vt:lpstr>
      <vt:lpstr>'64020112 - Oprava TV v ús...'!Oblast_tisku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Feltl Jiří</dc:creator>
  <cp:lastModifiedBy>Procházka Martin, DiS.</cp:lastModifiedBy>
  <dcterms:created xsi:type="dcterms:W3CDTF">2020-03-13T07:40:16Z</dcterms:created>
  <dcterms:modified xsi:type="dcterms:W3CDTF">2020-03-18T09:52:57Z</dcterms:modified>
</cp:coreProperties>
</file>